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mainnas\文豪からの変換文書\④強化委員会\強化費手引き　要綱　各種様式\R8\競技団体⇒スポ推\"/>
    </mc:Choice>
  </mc:AlternateContent>
  <xr:revisionPtr revIDLastSave="0" documentId="13_ncr:1_{985FA4F7-FC6E-4A46-B8EA-6227B15B4B32}" xr6:coauthVersionLast="47" xr6:coauthVersionMax="47" xr10:uidLastSave="{00000000-0000-0000-0000-000000000000}"/>
  <bookViews>
    <workbookView xWindow="-120" yWindow="-120" windowWidth="29040" windowHeight="15720" tabRatio="966" xr2:uid="{00000000-000D-0000-FFFF-FFFF00000000}"/>
  </bookViews>
  <sheets>
    <sheet name="確認事項" sheetId="16" r:id="rId1"/>
    <sheet name="強化(成男)" sheetId="1" r:id="rId2"/>
    <sheet name="強化(成男女)" sheetId="15" r:id="rId3"/>
    <sheet name="強化（成女" sheetId="7" r:id="rId4"/>
    <sheet name="強化(少男)" sheetId="9" r:id="rId5"/>
    <sheet name="強化(少男女)" sheetId="14" r:id="rId6"/>
    <sheet name="強化(少女)" sheetId="8" r:id="rId7"/>
    <sheet name="育成(少男)" sheetId="5" r:id="rId8"/>
    <sheet name="育成(少男女）" sheetId="11" r:id="rId9"/>
    <sheet name="育成(少女)" sheetId="10" r:id="rId10"/>
    <sheet name="発掘(少男、少女、少男女)" sheetId="13" r:id="rId11"/>
    <sheet name="リスト" sheetId="4" state="hidden" r:id="rId12"/>
  </sheets>
  <definedNames>
    <definedName name="_xlnm.Print_Area" localSheetId="9">'育成(少女)'!$B$2:$U$33</definedName>
    <definedName name="_xlnm.Print_Area" localSheetId="7">'育成(少男)'!$B$2:$U$33</definedName>
    <definedName name="_xlnm.Print_Area" localSheetId="8">'育成(少男女）'!$B$2:$U$33</definedName>
    <definedName name="_xlnm.Print_Area" localSheetId="6">'強化(少女)'!$B$2:$T$42</definedName>
    <definedName name="_xlnm.Print_Area" localSheetId="4">'強化(少男)'!$B$2:$T$42</definedName>
    <definedName name="_xlnm.Print_Area" localSheetId="5">'強化(少男女)'!$B$2:$T$42</definedName>
    <definedName name="_xlnm.Print_Area" localSheetId="3">'強化（成女'!$B$2:$T$42</definedName>
    <definedName name="_xlnm.Print_Area" localSheetId="1">'強化(成男)'!$B$2:$T$42</definedName>
    <definedName name="_xlnm.Print_Area" localSheetId="2">'強化(成男女)'!$B$2:$T$42</definedName>
    <definedName name="_xlnm.Print_Area" localSheetId="10">'発掘(少男、少女、少男女)'!$B$2:$U$33</definedName>
    <definedName name="入力" localSheetId="9">'育成(少女)'!$H$6:$S$32</definedName>
    <definedName name="入力" localSheetId="7">'育成(少男)'!$H$6:$S$32</definedName>
    <definedName name="入力" localSheetId="8">'育成(少男女）'!$H$6:$S$32</definedName>
    <definedName name="入力" localSheetId="6">'強化(少女)'!$H$6:$S$41</definedName>
    <definedName name="入力" localSheetId="4">'強化(少男)'!$H$6:$S$41</definedName>
    <definedName name="入力" localSheetId="5">'強化(少男女)'!$H$6:$S$41</definedName>
    <definedName name="入力" localSheetId="3">'強化（成女'!$H$6:$S$41</definedName>
    <definedName name="入力" localSheetId="2">'強化(成男女)'!$H$6:$S$41</definedName>
    <definedName name="入力" localSheetId="10">'発掘(少男、少女、少男女)'!$H$6:$S$32</definedName>
    <definedName name="入力">'強化(成男)'!$H$6:$S$41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2" i="15" l="1"/>
  <c r="R42" i="15"/>
  <c r="G41" i="15"/>
  <c r="F41" i="15"/>
  <c r="E41" i="15"/>
  <c r="D41" i="15"/>
  <c r="C41" i="15"/>
  <c r="B41" i="15"/>
  <c r="G40" i="15"/>
  <c r="F40" i="15"/>
  <c r="E40" i="15"/>
  <c r="D40" i="15"/>
  <c r="C40" i="15"/>
  <c r="B40" i="15"/>
  <c r="G39" i="15"/>
  <c r="F39" i="15"/>
  <c r="E39" i="15"/>
  <c r="D39" i="15"/>
  <c r="C39" i="15"/>
  <c r="B39" i="15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G35" i="15"/>
  <c r="F35" i="15"/>
  <c r="E35" i="15"/>
  <c r="D35" i="15"/>
  <c r="C35" i="15"/>
  <c r="B35" i="15"/>
  <c r="G34" i="15"/>
  <c r="F34" i="15"/>
  <c r="E34" i="15"/>
  <c r="D34" i="15"/>
  <c r="C34" i="15"/>
  <c r="B34" i="15"/>
  <c r="G33" i="15"/>
  <c r="F33" i="15"/>
  <c r="E33" i="15"/>
  <c r="D33" i="15"/>
  <c r="C33" i="15"/>
  <c r="B33" i="15"/>
  <c r="G32" i="15"/>
  <c r="F32" i="15"/>
  <c r="E32" i="15"/>
  <c r="D32" i="15"/>
  <c r="C32" i="15"/>
  <c r="B32" i="15"/>
  <c r="G31" i="15"/>
  <c r="F31" i="15"/>
  <c r="E31" i="15"/>
  <c r="D31" i="15"/>
  <c r="C31" i="15"/>
  <c r="B31" i="15"/>
  <c r="G30" i="15"/>
  <c r="F30" i="15"/>
  <c r="E30" i="15"/>
  <c r="D30" i="15"/>
  <c r="C30" i="15"/>
  <c r="B30" i="15"/>
  <c r="G29" i="15"/>
  <c r="F29" i="15"/>
  <c r="E29" i="15"/>
  <c r="D29" i="15"/>
  <c r="C29" i="15"/>
  <c r="B29" i="15"/>
  <c r="G28" i="15"/>
  <c r="F28" i="15"/>
  <c r="E28" i="15"/>
  <c r="D28" i="15"/>
  <c r="C28" i="15"/>
  <c r="B28" i="15"/>
  <c r="G27" i="15"/>
  <c r="F27" i="15"/>
  <c r="E27" i="15"/>
  <c r="D27" i="15"/>
  <c r="C27" i="15"/>
  <c r="B27" i="15"/>
  <c r="G26" i="15"/>
  <c r="F26" i="15"/>
  <c r="E26" i="15"/>
  <c r="D26" i="15"/>
  <c r="C26" i="15"/>
  <c r="B26" i="15"/>
  <c r="G25" i="15"/>
  <c r="F25" i="15"/>
  <c r="E25" i="15"/>
  <c r="D25" i="15"/>
  <c r="C25" i="15"/>
  <c r="B25" i="15"/>
  <c r="G24" i="15"/>
  <c r="F24" i="15"/>
  <c r="E24" i="15"/>
  <c r="D24" i="15"/>
  <c r="C24" i="15"/>
  <c r="B24" i="15"/>
  <c r="G23" i="15"/>
  <c r="F23" i="15"/>
  <c r="E23" i="15"/>
  <c r="D23" i="15"/>
  <c r="C23" i="15"/>
  <c r="B23" i="15"/>
  <c r="G22" i="15"/>
  <c r="F22" i="15"/>
  <c r="E22" i="15"/>
  <c r="D22" i="15"/>
  <c r="C22" i="15"/>
  <c r="B22" i="15"/>
  <c r="G21" i="15"/>
  <c r="F21" i="15"/>
  <c r="E21" i="15"/>
  <c r="D21" i="15"/>
  <c r="C21" i="15"/>
  <c r="B21" i="15"/>
  <c r="G20" i="15"/>
  <c r="F20" i="15"/>
  <c r="E20" i="15"/>
  <c r="D20" i="15"/>
  <c r="C20" i="15"/>
  <c r="B20" i="15"/>
  <c r="G19" i="15"/>
  <c r="F19" i="15"/>
  <c r="E19" i="15"/>
  <c r="D19" i="15"/>
  <c r="C19" i="15"/>
  <c r="B19" i="15"/>
  <c r="G18" i="15"/>
  <c r="F18" i="15"/>
  <c r="E18" i="15"/>
  <c r="D18" i="15"/>
  <c r="C18" i="15"/>
  <c r="B18" i="15"/>
  <c r="G17" i="15"/>
  <c r="F17" i="15"/>
  <c r="E17" i="15"/>
  <c r="D17" i="15"/>
  <c r="C17" i="15"/>
  <c r="B17" i="15"/>
  <c r="G16" i="15"/>
  <c r="F16" i="15"/>
  <c r="E16" i="15"/>
  <c r="D16" i="15"/>
  <c r="C16" i="15"/>
  <c r="B16" i="15"/>
  <c r="G15" i="15"/>
  <c r="F15" i="15"/>
  <c r="E15" i="15"/>
  <c r="D15" i="15"/>
  <c r="C15" i="15"/>
  <c r="B15" i="15"/>
  <c r="G14" i="15"/>
  <c r="F14" i="15"/>
  <c r="E14" i="15"/>
  <c r="D14" i="15"/>
  <c r="C14" i="15"/>
  <c r="B14" i="15"/>
  <c r="G13" i="15"/>
  <c r="F13" i="15"/>
  <c r="E13" i="15"/>
  <c r="D13" i="15"/>
  <c r="C13" i="15"/>
  <c r="B13" i="15"/>
  <c r="G12" i="15"/>
  <c r="F12" i="15"/>
  <c r="E12" i="15"/>
  <c r="D12" i="15"/>
  <c r="C12" i="15"/>
  <c r="B12" i="15"/>
  <c r="G11" i="15"/>
  <c r="F11" i="15"/>
  <c r="E11" i="15"/>
  <c r="D11" i="15"/>
  <c r="C11" i="15"/>
  <c r="B11" i="15"/>
  <c r="G10" i="15"/>
  <c r="F10" i="15"/>
  <c r="E10" i="15"/>
  <c r="D10" i="15"/>
  <c r="C10" i="15"/>
  <c r="B10" i="15"/>
  <c r="G9" i="15"/>
  <c r="F9" i="15"/>
  <c r="E9" i="15"/>
  <c r="D9" i="15"/>
  <c r="C9" i="15"/>
  <c r="B9" i="15"/>
  <c r="G8" i="15"/>
  <c r="F8" i="15"/>
  <c r="E8" i="15"/>
  <c r="D8" i="15"/>
  <c r="C8" i="15"/>
  <c r="B8" i="15"/>
  <c r="G7" i="15"/>
  <c r="F7" i="15"/>
  <c r="E7" i="15"/>
  <c r="D7" i="15"/>
  <c r="C7" i="15"/>
  <c r="B7" i="15"/>
  <c r="G6" i="15"/>
  <c r="F6" i="15"/>
  <c r="E6" i="15"/>
  <c r="D6" i="15"/>
  <c r="C6" i="15"/>
  <c r="B6" i="15"/>
  <c r="S42" i="14"/>
  <c r="R42" i="14"/>
  <c r="G41" i="14"/>
  <c r="F41" i="14"/>
  <c r="E41" i="14"/>
  <c r="D41" i="14"/>
  <c r="C41" i="14"/>
  <c r="B41" i="14"/>
  <c r="G40" i="14"/>
  <c r="F40" i="14"/>
  <c r="E40" i="14"/>
  <c r="D40" i="14"/>
  <c r="C40" i="14"/>
  <c r="B40" i="14"/>
  <c r="G39" i="14"/>
  <c r="F39" i="14"/>
  <c r="E39" i="14"/>
  <c r="D39" i="14"/>
  <c r="C39" i="14"/>
  <c r="B39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G35" i="14"/>
  <c r="F35" i="14"/>
  <c r="E35" i="14"/>
  <c r="D35" i="14"/>
  <c r="C35" i="14"/>
  <c r="B35" i="14"/>
  <c r="G34" i="14"/>
  <c r="F34" i="14"/>
  <c r="E34" i="14"/>
  <c r="D34" i="14"/>
  <c r="C34" i="14"/>
  <c r="B34" i="14"/>
  <c r="G33" i="14"/>
  <c r="F33" i="14"/>
  <c r="E33" i="14"/>
  <c r="D33" i="14"/>
  <c r="C33" i="14"/>
  <c r="B33" i="14"/>
  <c r="G32" i="14"/>
  <c r="F32" i="14"/>
  <c r="E32" i="14"/>
  <c r="D32" i="14"/>
  <c r="C32" i="14"/>
  <c r="B32" i="14"/>
  <c r="G31" i="14"/>
  <c r="F31" i="14"/>
  <c r="E31" i="14"/>
  <c r="D31" i="14"/>
  <c r="C31" i="14"/>
  <c r="B31" i="14"/>
  <c r="G30" i="14"/>
  <c r="F30" i="14"/>
  <c r="E30" i="14"/>
  <c r="D30" i="14"/>
  <c r="C30" i="14"/>
  <c r="B30" i="14"/>
  <c r="G29" i="14"/>
  <c r="F29" i="14"/>
  <c r="E29" i="14"/>
  <c r="D29" i="14"/>
  <c r="C29" i="14"/>
  <c r="B29" i="14"/>
  <c r="G28" i="14"/>
  <c r="F28" i="14"/>
  <c r="E28" i="14"/>
  <c r="D28" i="14"/>
  <c r="C28" i="14"/>
  <c r="B28" i="14"/>
  <c r="G27" i="14"/>
  <c r="F27" i="14"/>
  <c r="E27" i="14"/>
  <c r="D27" i="14"/>
  <c r="C27" i="14"/>
  <c r="B27" i="14"/>
  <c r="G26" i="14"/>
  <c r="F26" i="14"/>
  <c r="E26" i="14"/>
  <c r="D26" i="14"/>
  <c r="C26" i="14"/>
  <c r="B26" i="14"/>
  <c r="G25" i="14"/>
  <c r="F25" i="14"/>
  <c r="E25" i="14"/>
  <c r="D25" i="14"/>
  <c r="C25" i="14"/>
  <c r="B25" i="14"/>
  <c r="G24" i="14"/>
  <c r="F24" i="14"/>
  <c r="E24" i="14"/>
  <c r="D24" i="14"/>
  <c r="C24" i="14"/>
  <c r="B24" i="14"/>
  <c r="G23" i="14"/>
  <c r="F23" i="14"/>
  <c r="E23" i="14"/>
  <c r="D23" i="14"/>
  <c r="C23" i="14"/>
  <c r="B23" i="14"/>
  <c r="G22" i="14"/>
  <c r="F22" i="14"/>
  <c r="E22" i="14"/>
  <c r="D22" i="14"/>
  <c r="C22" i="14"/>
  <c r="B22" i="14"/>
  <c r="G21" i="14"/>
  <c r="F21" i="14"/>
  <c r="E21" i="14"/>
  <c r="D21" i="14"/>
  <c r="C21" i="14"/>
  <c r="B21" i="14"/>
  <c r="G20" i="14"/>
  <c r="F20" i="14"/>
  <c r="E20" i="14"/>
  <c r="D20" i="14"/>
  <c r="C20" i="14"/>
  <c r="B20" i="14"/>
  <c r="G19" i="14"/>
  <c r="F19" i="14"/>
  <c r="E19" i="14"/>
  <c r="D19" i="14"/>
  <c r="C19" i="14"/>
  <c r="B19" i="14"/>
  <c r="G18" i="14"/>
  <c r="F18" i="14"/>
  <c r="E18" i="14"/>
  <c r="D18" i="14"/>
  <c r="C18" i="14"/>
  <c r="B18" i="14"/>
  <c r="G17" i="14"/>
  <c r="F17" i="14"/>
  <c r="E17" i="14"/>
  <c r="D17" i="14"/>
  <c r="C17" i="14"/>
  <c r="B17" i="14"/>
  <c r="G16" i="14"/>
  <c r="F16" i="14"/>
  <c r="E16" i="14"/>
  <c r="D16" i="14"/>
  <c r="C16" i="14"/>
  <c r="B16" i="14"/>
  <c r="G15" i="14"/>
  <c r="F15" i="14"/>
  <c r="E15" i="14"/>
  <c r="D15" i="14"/>
  <c r="C15" i="14"/>
  <c r="B15" i="14"/>
  <c r="G14" i="14"/>
  <c r="F14" i="14"/>
  <c r="E14" i="14"/>
  <c r="D14" i="14"/>
  <c r="C14" i="14"/>
  <c r="B14" i="14"/>
  <c r="G13" i="14"/>
  <c r="F13" i="14"/>
  <c r="E13" i="14"/>
  <c r="D13" i="14"/>
  <c r="C13" i="14"/>
  <c r="B13" i="14"/>
  <c r="G12" i="14"/>
  <c r="F12" i="14"/>
  <c r="E12" i="14"/>
  <c r="D12" i="14"/>
  <c r="C12" i="14"/>
  <c r="B12" i="14"/>
  <c r="G11" i="14"/>
  <c r="F11" i="14"/>
  <c r="E11" i="14"/>
  <c r="D11" i="14"/>
  <c r="C11" i="14"/>
  <c r="B11" i="14"/>
  <c r="G10" i="14"/>
  <c r="F10" i="14"/>
  <c r="E10" i="14"/>
  <c r="D10" i="14"/>
  <c r="C10" i="14"/>
  <c r="B10" i="14"/>
  <c r="G9" i="14"/>
  <c r="F9" i="14"/>
  <c r="E9" i="14"/>
  <c r="D9" i="14"/>
  <c r="C9" i="14"/>
  <c r="B9" i="14"/>
  <c r="G8" i="14"/>
  <c r="F8" i="14"/>
  <c r="E8" i="14"/>
  <c r="D8" i="14"/>
  <c r="C8" i="14"/>
  <c r="B8" i="14"/>
  <c r="G7" i="14"/>
  <c r="F7" i="14"/>
  <c r="E7" i="14"/>
  <c r="D7" i="14"/>
  <c r="C7" i="14"/>
  <c r="B7" i="14"/>
  <c r="G6" i="14"/>
  <c r="F6" i="14"/>
  <c r="E6" i="14"/>
  <c r="D6" i="14"/>
  <c r="C6" i="14"/>
  <c r="B6" i="14"/>
  <c r="S33" i="13"/>
  <c r="R33" i="13"/>
  <c r="G32" i="13"/>
  <c r="F32" i="13"/>
  <c r="E32" i="13"/>
  <c r="D32" i="13"/>
  <c r="C32" i="13"/>
  <c r="B32" i="13"/>
  <c r="G31" i="13"/>
  <c r="F31" i="13"/>
  <c r="E31" i="13"/>
  <c r="D31" i="13"/>
  <c r="C31" i="13"/>
  <c r="B31" i="13"/>
  <c r="G30" i="13"/>
  <c r="F30" i="13"/>
  <c r="E30" i="13"/>
  <c r="D30" i="13"/>
  <c r="C30" i="13"/>
  <c r="B30" i="13"/>
  <c r="G29" i="13"/>
  <c r="F29" i="13"/>
  <c r="E29" i="13"/>
  <c r="D29" i="13"/>
  <c r="C29" i="13"/>
  <c r="B29" i="13"/>
  <c r="G28" i="13"/>
  <c r="F28" i="13"/>
  <c r="E28" i="13"/>
  <c r="D28" i="13"/>
  <c r="C28" i="13"/>
  <c r="B28" i="13"/>
  <c r="G27" i="13"/>
  <c r="F27" i="13"/>
  <c r="E27" i="13"/>
  <c r="D27" i="13"/>
  <c r="C27" i="13"/>
  <c r="B27" i="13"/>
  <c r="G26" i="13"/>
  <c r="F26" i="13"/>
  <c r="E26" i="13"/>
  <c r="D26" i="13"/>
  <c r="C26" i="13"/>
  <c r="B26" i="13"/>
  <c r="G25" i="13"/>
  <c r="F25" i="13"/>
  <c r="E25" i="13"/>
  <c r="D25" i="13"/>
  <c r="C25" i="13"/>
  <c r="B25" i="13"/>
  <c r="G24" i="13"/>
  <c r="F24" i="13"/>
  <c r="E24" i="13"/>
  <c r="D24" i="13"/>
  <c r="C24" i="13"/>
  <c r="B24" i="13"/>
  <c r="G23" i="13"/>
  <c r="F23" i="13"/>
  <c r="E23" i="13"/>
  <c r="D23" i="13"/>
  <c r="C23" i="13"/>
  <c r="B23" i="13"/>
  <c r="G22" i="13"/>
  <c r="F22" i="13"/>
  <c r="E22" i="13"/>
  <c r="D22" i="13"/>
  <c r="C22" i="13"/>
  <c r="B22" i="13"/>
  <c r="G21" i="13"/>
  <c r="F21" i="13"/>
  <c r="E21" i="13"/>
  <c r="D21" i="13"/>
  <c r="C21" i="13"/>
  <c r="B21" i="13"/>
  <c r="G20" i="13"/>
  <c r="F20" i="13"/>
  <c r="E20" i="13"/>
  <c r="D20" i="13"/>
  <c r="C20" i="13"/>
  <c r="B20" i="13"/>
  <c r="G19" i="13"/>
  <c r="F19" i="13"/>
  <c r="E19" i="13"/>
  <c r="D19" i="13"/>
  <c r="C19" i="13"/>
  <c r="B19" i="13"/>
  <c r="G18" i="13"/>
  <c r="F18" i="13"/>
  <c r="E18" i="13"/>
  <c r="D18" i="13"/>
  <c r="C18" i="13"/>
  <c r="B18" i="13"/>
  <c r="G17" i="13"/>
  <c r="F17" i="13"/>
  <c r="E17" i="13"/>
  <c r="D17" i="13"/>
  <c r="C17" i="13"/>
  <c r="B17" i="13"/>
  <c r="G16" i="13"/>
  <c r="F16" i="13"/>
  <c r="E16" i="13"/>
  <c r="D16" i="13"/>
  <c r="C16" i="13"/>
  <c r="B16" i="13"/>
  <c r="G15" i="13"/>
  <c r="F15" i="13"/>
  <c r="E15" i="13"/>
  <c r="D15" i="13"/>
  <c r="C15" i="13"/>
  <c r="B15" i="13"/>
  <c r="G14" i="13"/>
  <c r="F14" i="13"/>
  <c r="E14" i="13"/>
  <c r="D14" i="13"/>
  <c r="C14" i="13"/>
  <c r="B14" i="13"/>
  <c r="G13" i="13"/>
  <c r="F13" i="13"/>
  <c r="E13" i="13"/>
  <c r="D13" i="13"/>
  <c r="C13" i="13"/>
  <c r="B13" i="13"/>
  <c r="G12" i="13"/>
  <c r="F12" i="13"/>
  <c r="E12" i="13"/>
  <c r="D12" i="13"/>
  <c r="C12" i="13"/>
  <c r="B12" i="13"/>
  <c r="G11" i="13"/>
  <c r="F11" i="13"/>
  <c r="E11" i="13"/>
  <c r="D11" i="13"/>
  <c r="C11" i="13"/>
  <c r="B11" i="13"/>
  <c r="G10" i="13"/>
  <c r="F10" i="13"/>
  <c r="E10" i="13"/>
  <c r="D10" i="13"/>
  <c r="C10" i="13"/>
  <c r="B10" i="13"/>
  <c r="G9" i="13"/>
  <c r="F9" i="13"/>
  <c r="E9" i="13"/>
  <c r="D9" i="13"/>
  <c r="C9" i="13"/>
  <c r="B9" i="13"/>
  <c r="G8" i="13"/>
  <c r="F8" i="13"/>
  <c r="E8" i="13"/>
  <c r="D8" i="13"/>
  <c r="C8" i="13"/>
  <c r="B8" i="13"/>
  <c r="G7" i="13"/>
  <c r="F7" i="13"/>
  <c r="E7" i="13"/>
  <c r="D7" i="13"/>
  <c r="C7" i="13"/>
  <c r="B7" i="13"/>
  <c r="G6" i="13"/>
  <c r="F6" i="13"/>
  <c r="E6" i="13"/>
  <c r="D6" i="13"/>
  <c r="C6" i="13"/>
  <c r="B6" i="13"/>
  <c r="S33" i="11"/>
  <c r="R33" i="11"/>
  <c r="G32" i="11"/>
  <c r="F32" i="11"/>
  <c r="E32" i="11"/>
  <c r="D32" i="11"/>
  <c r="C32" i="11"/>
  <c r="B32" i="11"/>
  <c r="G31" i="11"/>
  <c r="F31" i="11"/>
  <c r="E31" i="11"/>
  <c r="D31" i="11"/>
  <c r="C31" i="11"/>
  <c r="B31" i="11"/>
  <c r="G30" i="11"/>
  <c r="F30" i="11"/>
  <c r="E30" i="11"/>
  <c r="D30" i="11"/>
  <c r="C30" i="11"/>
  <c r="B30" i="11"/>
  <c r="G29" i="11"/>
  <c r="F29" i="11"/>
  <c r="E29" i="11"/>
  <c r="D29" i="11"/>
  <c r="C29" i="11"/>
  <c r="B29" i="11"/>
  <c r="G28" i="11"/>
  <c r="F28" i="11"/>
  <c r="E28" i="11"/>
  <c r="D28" i="11"/>
  <c r="C28" i="11"/>
  <c r="B28" i="11"/>
  <c r="G27" i="11"/>
  <c r="F27" i="11"/>
  <c r="E27" i="11"/>
  <c r="D27" i="11"/>
  <c r="C27" i="11"/>
  <c r="B27" i="11"/>
  <c r="G26" i="11"/>
  <c r="F26" i="11"/>
  <c r="E26" i="11"/>
  <c r="D26" i="11"/>
  <c r="C26" i="11"/>
  <c r="B26" i="11"/>
  <c r="G25" i="11"/>
  <c r="F25" i="11"/>
  <c r="E25" i="11"/>
  <c r="D25" i="11"/>
  <c r="C25" i="11"/>
  <c r="B25" i="11"/>
  <c r="G24" i="11"/>
  <c r="F24" i="11"/>
  <c r="E24" i="11"/>
  <c r="D24" i="11"/>
  <c r="C24" i="11"/>
  <c r="B24" i="11"/>
  <c r="G23" i="11"/>
  <c r="F23" i="11"/>
  <c r="E23" i="11"/>
  <c r="D23" i="11"/>
  <c r="C23" i="11"/>
  <c r="B23" i="11"/>
  <c r="G22" i="11"/>
  <c r="F22" i="11"/>
  <c r="E22" i="11"/>
  <c r="D22" i="11"/>
  <c r="C22" i="11"/>
  <c r="B22" i="11"/>
  <c r="G21" i="11"/>
  <c r="F21" i="11"/>
  <c r="E21" i="11"/>
  <c r="D21" i="11"/>
  <c r="C21" i="11"/>
  <c r="B21" i="11"/>
  <c r="G20" i="11"/>
  <c r="F20" i="11"/>
  <c r="E20" i="11"/>
  <c r="D20" i="11"/>
  <c r="C20" i="11"/>
  <c r="B20" i="11"/>
  <c r="G19" i="11"/>
  <c r="F19" i="11"/>
  <c r="E19" i="11"/>
  <c r="D19" i="11"/>
  <c r="C19" i="11"/>
  <c r="B19" i="11"/>
  <c r="G18" i="11"/>
  <c r="F18" i="11"/>
  <c r="E18" i="11"/>
  <c r="D18" i="11"/>
  <c r="C18" i="11"/>
  <c r="B18" i="11"/>
  <c r="G17" i="11"/>
  <c r="F17" i="11"/>
  <c r="E17" i="11"/>
  <c r="D17" i="11"/>
  <c r="C17" i="11"/>
  <c r="B17" i="11"/>
  <c r="G16" i="11"/>
  <c r="F16" i="11"/>
  <c r="E16" i="11"/>
  <c r="D16" i="11"/>
  <c r="C16" i="11"/>
  <c r="B16" i="11"/>
  <c r="G15" i="11"/>
  <c r="F15" i="11"/>
  <c r="E15" i="11"/>
  <c r="D15" i="11"/>
  <c r="C15" i="11"/>
  <c r="B15" i="11"/>
  <c r="G14" i="11"/>
  <c r="F14" i="11"/>
  <c r="E14" i="11"/>
  <c r="D14" i="11"/>
  <c r="C14" i="11"/>
  <c r="B14" i="11"/>
  <c r="G13" i="11"/>
  <c r="F13" i="11"/>
  <c r="E13" i="11"/>
  <c r="D13" i="11"/>
  <c r="C13" i="11"/>
  <c r="B13" i="11"/>
  <c r="G12" i="11"/>
  <c r="F12" i="11"/>
  <c r="E12" i="11"/>
  <c r="D12" i="11"/>
  <c r="C12" i="11"/>
  <c r="B12" i="11"/>
  <c r="G11" i="11"/>
  <c r="F11" i="11"/>
  <c r="E11" i="11"/>
  <c r="D11" i="11"/>
  <c r="C11" i="11"/>
  <c r="B11" i="11"/>
  <c r="G10" i="11"/>
  <c r="F10" i="11"/>
  <c r="E10" i="11"/>
  <c r="D10" i="11"/>
  <c r="C10" i="11"/>
  <c r="B10" i="11"/>
  <c r="G9" i="11"/>
  <c r="F9" i="11"/>
  <c r="E9" i="11"/>
  <c r="D9" i="11"/>
  <c r="C9" i="11"/>
  <c r="B9" i="11"/>
  <c r="G8" i="11"/>
  <c r="F8" i="11"/>
  <c r="E8" i="11"/>
  <c r="D8" i="11"/>
  <c r="C8" i="11"/>
  <c r="B8" i="11"/>
  <c r="G7" i="11"/>
  <c r="F7" i="11"/>
  <c r="E7" i="11"/>
  <c r="D7" i="11"/>
  <c r="C7" i="11"/>
  <c r="B7" i="11"/>
  <c r="G6" i="11"/>
  <c r="F6" i="11"/>
  <c r="E6" i="11"/>
  <c r="D6" i="11"/>
  <c r="C6" i="11"/>
  <c r="B6" i="11"/>
  <c r="S33" i="10"/>
  <c r="R33" i="10"/>
  <c r="G32" i="10"/>
  <c r="F32" i="10"/>
  <c r="E32" i="10"/>
  <c r="D32" i="10"/>
  <c r="C32" i="10"/>
  <c r="B32" i="10"/>
  <c r="G31" i="10"/>
  <c r="F31" i="10"/>
  <c r="E31" i="10"/>
  <c r="D31" i="10"/>
  <c r="C31" i="10"/>
  <c r="B31" i="10"/>
  <c r="G30" i="10"/>
  <c r="F30" i="10"/>
  <c r="E30" i="10"/>
  <c r="D30" i="10"/>
  <c r="C30" i="10"/>
  <c r="B30" i="10"/>
  <c r="G29" i="10"/>
  <c r="F29" i="10"/>
  <c r="E29" i="10"/>
  <c r="D29" i="10"/>
  <c r="C29" i="10"/>
  <c r="B29" i="10"/>
  <c r="G28" i="10"/>
  <c r="F28" i="10"/>
  <c r="E28" i="10"/>
  <c r="D28" i="10"/>
  <c r="C28" i="10"/>
  <c r="B28" i="10"/>
  <c r="G27" i="10"/>
  <c r="F27" i="10"/>
  <c r="E27" i="10"/>
  <c r="D27" i="10"/>
  <c r="C27" i="10"/>
  <c r="B27" i="10"/>
  <c r="G26" i="10"/>
  <c r="F26" i="10"/>
  <c r="E26" i="10"/>
  <c r="D26" i="10"/>
  <c r="C26" i="10"/>
  <c r="B26" i="10"/>
  <c r="G25" i="10"/>
  <c r="F25" i="10"/>
  <c r="E25" i="10"/>
  <c r="D25" i="10"/>
  <c r="C25" i="10"/>
  <c r="B25" i="10"/>
  <c r="G24" i="10"/>
  <c r="F24" i="10"/>
  <c r="E24" i="10"/>
  <c r="D24" i="10"/>
  <c r="C24" i="10"/>
  <c r="B24" i="10"/>
  <c r="G23" i="10"/>
  <c r="F23" i="10"/>
  <c r="E23" i="10"/>
  <c r="D23" i="10"/>
  <c r="C23" i="10"/>
  <c r="B23" i="10"/>
  <c r="G22" i="10"/>
  <c r="F22" i="10"/>
  <c r="E22" i="10"/>
  <c r="D22" i="10"/>
  <c r="C22" i="10"/>
  <c r="B22" i="10"/>
  <c r="G21" i="10"/>
  <c r="F21" i="10"/>
  <c r="E21" i="10"/>
  <c r="D21" i="10"/>
  <c r="C21" i="10"/>
  <c r="B21" i="10"/>
  <c r="G20" i="10"/>
  <c r="F20" i="10"/>
  <c r="E20" i="10"/>
  <c r="D20" i="10"/>
  <c r="C20" i="10"/>
  <c r="B20" i="10"/>
  <c r="G19" i="10"/>
  <c r="F19" i="10"/>
  <c r="E19" i="10"/>
  <c r="D19" i="10"/>
  <c r="C19" i="10"/>
  <c r="B19" i="10"/>
  <c r="G18" i="10"/>
  <c r="F18" i="10"/>
  <c r="E18" i="10"/>
  <c r="D18" i="10"/>
  <c r="C18" i="10"/>
  <c r="B18" i="10"/>
  <c r="G17" i="10"/>
  <c r="F17" i="10"/>
  <c r="E17" i="10"/>
  <c r="D17" i="10"/>
  <c r="C17" i="10"/>
  <c r="B17" i="10"/>
  <c r="G16" i="10"/>
  <c r="F16" i="10"/>
  <c r="E16" i="10"/>
  <c r="D16" i="10"/>
  <c r="C16" i="10"/>
  <c r="B16" i="10"/>
  <c r="G15" i="10"/>
  <c r="F15" i="10"/>
  <c r="E15" i="10"/>
  <c r="D15" i="10"/>
  <c r="C15" i="10"/>
  <c r="B15" i="10"/>
  <c r="G14" i="10"/>
  <c r="F14" i="10"/>
  <c r="E14" i="10"/>
  <c r="D14" i="10"/>
  <c r="C14" i="10"/>
  <c r="B14" i="10"/>
  <c r="G13" i="10"/>
  <c r="F13" i="10"/>
  <c r="E13" i="10"/>
  <c r="D13" i="10"/>
  <c r="C13" i="10"/>
  <c r="B13" i="10"/>
  <c r="G12" i="10"/>
  <c r="F12" i="10"/>
  <c r="E12" i="10"/>
  <c r="D12" i="10"/>
  <c r="C12" i="10"/>
  <c r="B12" i="10"/>
  <c r="G11" i="10"/>
  <c r="F11" i="10"/>
  <c r="E11" i="10"/>
  <c r="D11" i="10"/>
  <c r="C11" i="10"/>
  <c r="B11" i="10"/>
  <c r="G10" i="10"/>
  <c r="F10" i="10"/>
  <c r="E10" i="10"/>
  <c r="D10" i="10"/>
  <c r="C10" i="10"/>
  <c r="B10" i="10"/>
  <c r="G9" i="10"/>
  <c r="F9" i="10"/>
  <c r="E9" i="10"/>
  <c r="D9" i="10"/>
  <c r="C9" i="10"/>
  <c r="B9" i="10"/>
  <c r="G8" i="10"/>
  <c r="F8" i="10"/>
  <c r="E8" i="10"/>
  <c r="D8" i="10"/>
  <c r="C8" i="10"/>
  <c r="B8" i="10"/>
  <c r="G7" i="10"/>
  <c r="F7" i="10"/>
  <c r="E7" i="10"/>
  <c r="D7" i="10"/>
  <c r="C7" i="10"/>
  <c r="B7" i="10"/>
  <c r="G6" i="10"/>
  <c r="F6" i="10"/>
  <c r="E6" i="10"/>
  <c r="D6" i="10"/>
  <c r="C6" i="10"/>
  <c r="B6" i="10"/>
  <c r="B16" i="8"/>
  <c r="B17" i="8"/>
  <c r="B18" i="8"/>
  <c r="B19" i="8"/>
  <c r="B20" i="8"/>
  <c r="B21" i="8"/>
  <c r="B22" i="8"/>
  <c r="B23" i="8"/>
  <c r="B24" i="8"/>
  <c r="C16" i="8"/>
  <c r="C17" i="8"/>
  <c r="C18" i="8"/>
  <c r="C19" i="8"/>
  <c r="C20" i="8"/>
  <c r="C21" i="8"/>
  <c r="C22" i="8"/>
  <c r="C23" i="8"/>
  <c r="C24" i="8"/>
  <c r="D16" i="8"/>
  <c r="D17" i="8"/>
  <c r="D18" i="8"/>
  <c r="D19" i="8"/>
  <c r="D20" i="8"/>
  <c r="D21" i="8"/>
  <c r="D22" i="8"/>
  <c r="D23" i="8"/>
  <c r="D24" i="8"/>
  <c r="E16" i="8"/>
  <c r="E17" i="8"/>
  <c r="E18" i="8"/>
  <c r="E19" i="8"/>
  <c r="E20" i="8"/>
  <c r="E21" i="8"/>
  <c r="E22" i="8"/>
  <c r="E23" i="8"/>
  <c r="E24" i="8"/>
  <c r="F16" i="8"/>
  <c r="F17" i="8"/>
  <c r="F18" i="8"/>
  <c r="F19" i="8"/>
  <c r="F20" i="8"/>
  <c r="F21" i="8"/>
  <c r="F22" i="8"/>
  <c r="F23" i="8"/>
  <c r="F24" i="8"/>
  <c r="G16" i="8"/>
  <c r="G17" i="8"/>
  <c r="G18" i="8"/>
  <c r="G19" i="8"/>
  <c r="G20" i="8"/>
  <c r="G21" i="8"/>
  <c r="G22" i="8"/>
  <c r="G23" i="8"/>
  <c r="G24" i="8"/>
  <c r="B16" i="9"/>
  <c r="B17" i="9"/>
  <c r="B18" i="9"/>
  <c r="B19" i="9"/>
  <c r="B20" i="9"/>
  <c r="B21" i="9"/>
  <c r="B22" i="9"/>
  <c r="B23" i="9"/>
  <c r="B24" i="9"/>
  <c r="C16" i="9"/>
  <c r="C17" i="9"/>
  <c r="C18" i="9"/>
  <c r="C19" i="9"/>
  <c r="C20" i="9"/>
  <c r="C21" i="9"/>
  <c r="C22" i="9"/>
  <c r="C23" i="9"/>
  <c r="C24" i="9"/>
  <c r="D16" i="9"/>
  <c r="D17" i="9"/>
  <c r="D18" i="9"/>
  <c r="D19" i="9"/>
  <c r="D20" i="9"/>
  <c r="D21" i="9"/>
  <c r="D22" i="9"/>
  <c r="D23" i="9"/>
  <c r="D24" i="9"/>
  <c r="E16" i="9"/>
  <c r="E17" i="9"/>
  <c r="E18" i="9"/>
  <c r="E19" i="9"/>
  <c r="E20" i="9"/>
  <c r="E21" i="9"/>
  <c r="E22" i="9"/>
  <c r="E23" i="9"/>
  <c r="E24" i="9"/>
  <c r="F16" i="9"/>
  <c r="F17" i="9"/>
  <c r="F18" i="9"/>
  <c r="F19" i="9"/>
  <c r="F20" i="9"/>
  <c r="F21" i="9"/>
  <c r="F22" i="9"/>
  <c r="F23" i="9"/>
  <c r="F24" i="9"/>
  <c r="G16" i="9"/>
  <c r="G17" i="9"/>
  <c r="G18" i="9"/>
  <c r="G19" i="9"/>
  <c r="G20" i="9"/>
  <c r="G21" i="9"/>
  <c r="G22" i="9"/>
  <c r="G23" i="9"/>
  <c r="G24" i="9"/>
  <c r="B16" i="7"/>
  <c r="B17" i="7"/>
  <c r="B18" i="7"/>
  <c r="B19" i="7"/>
  <c r="B20" i="7"/>
  <c r="B21" i="7"/>
  <c r="B22" i="7"/>
  <c r="B23" i="7"/>
  <c r="B24" i="7"/>
  <c r="C16" i="7"/>
  <c r="C17" i="7"/>
  <c r="C18" i="7"/>
  <c r="C19" i="7"/>
  <c r="C20" i="7"/>
  <c r="C21" i="7"/>
  <c r="C22" i="7"/>
  <c r="C23" i="7"/>
  <c r="C24" i="7"/>
  <c r="D16" i="7"/>
  <c r="D17" i="7"/>
  <c r="D18" i="7"/>
  <c r="D19" i="7"/>
  <c r="D20" i="7"/>
  <c r="D21" i="7"/>
  <c r="D22" i="7"/>
  <c r="D23" i="7"/>
  <c r="D24" i="7"/>
  <c r="E16" i="7"/>
  <c r="E17" i="7"/>
  <c r="E18" i="7"/>
  <c r="E19" i="7"/>
  <c r="E20" i="7"/>
  <c r="E21" i="7"/>
  <c r="E22" i="7"/>
  <c r="E23" i="7"/>
  <c r="E24" i="7"/>
  <c r="F16" i="7"/>
  <c r="F17" i="7"/>
  <c r="F18" i="7"/>
  <c r="F19" i="7"/>
  <c r="F20" i="7"/>
  <c r="F21" i="7"/>
  <c r="F22" i="7"/>
  <c r="F23" i="7"/>
  <c r="F24" i="7"/>
  <c r="G16" i="7"/>
  <c r="G17" i="7"/>
  <c r="G18" i="7"/>
  <c r="G19" i="7"/>
  <c r="G20" i="7"/>
  <c r="G21" i="7"/>
  <c r="G22" i="7"/>
  <c r="G23" i="7"/>
  <c r="G24" i="7"/>
  <c r="B16" i="1"/>
  <c r="B17" i="1"/>
  <c r="B18" i="1"/>
  <c r="B19" i="1"/>
  <c r="B20" i="1"/>
  <c r="B21" i="1"/>
  <c r="B22" i="1"/>
  <c r="B23" i="1"/>
  <c r="B24" i="1"/>
  <c r="C16" i="1"/>
  <c r="C17" i="1"/>
  <c r="C18" i="1"/>
  <c r="C19" i="1"/>
  <c r="C20" i="1"/>
  <c r="C21" i="1"/>
  <c r="C22" i="1"/>
  <c r="C23" i="1"/>
  <c r="C24" i="1"/>
  <c r="D16" i="1"/>
  <c r="D17" i="1"/>
  <c r="D18" i="1"/>
  <c r="D19" i="1"/>
  <c r="D20" i="1"/>
  <c r="D21" i="1"/>
  <c r="D22" i="1"/>
  <c r="D23" i="1"/>
  <c r="D24" i="1"/>
  <c r="E16" i="1"/>
  <c r="E17" i="1"/>
  <c r="E18" i="1"/>
  <c r="E19" i="1"/>
  <c r="E20" i="1"/>
  <c r="E21" i="1"/>
  <c r="E22" i="1"/>
  <c r="E23" i="1"/>
  <c r="E24" i="1"/>
  <c r="F16" i="1"/>
  <c r="F17" i="1"/>
  <c r="F18" i="1"/>
  <c r="F19" i="1"/>
  <c r="F20" i="1"/>
  <c r="F21" i="1"/>
  <c r="F22" i="1"/>
  <c r="F23" i="1"/>
  <c r="F24" i="1"/>
  <c r="G16" i="1"/>
  <c r="G17" i="1"/>
  <c r="G18" i="1"/>
  <c r="G19" i="1"/>
  <c r="G20" i="1"/>
  <c r="G21" i="1"/>
  <c r="G22" i="1"/>
  <c r="G23" i="1"/>
  <c r="G24" i="1"/>
  <c r="S42" i="9"/>
  <c r="R42" i="9"/>
  <c r="G41" i="9"/>
  <c r="F41" i="9"/>
  <c r="E41" i="9"/>
  <c r="D41" i="9"/>
  <c r="C41" i="9"/>
  <c r="B41" i="9"/>
  <c r="G40" i="9"/>
  <c r="F40" i="9"/>
  <c r="E40" i="9"/>
  <c r="D40" i="9"/>
  <c r="C40" i="9"/>
  <c r="B40" i="9"/>
  <c r="G39" i="9"/>
  <c r="F39" i="9"/>
  <c r="E39" i="9"/>
  <c r="D39" i="9"/>
  <c r="C39" i="9"/>
  <c r="B39" i="9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G35" i="9"/>
  <c r="F35" i="9"/>
  <c r="E35" i="9"/>
  <c r="D35" i="9"/>
  <c r="C35" i="9"/>
  <c r="B35" i="9"/>
  <c r="G34" i="9"/>
  <c r="F34" i="9"/>
  <c r="E34" i="9"/>
  <c r="D34" i="9"/>
  <c r="C34" i="9"/>
  <c r="B34" i="9"/>
  <c r="G33" i="9"/>
  <c r="F33" i="9"/>
  <c r="E33" i="9"/>
  <c r="D33" i="9"/>
  <c r="C33" i="9"/>
  <c r="B33" i="9"/>
  <c r="G32" i="9"/>
  <c r="F32" i="9"/>
  <c r="E32" i="9"/>
  <c r="D32" i="9"/>
  <c r="C32" i="9"/>
  <c r="B32" i="9"/>
  <c r="G31" i="9"/>
  <c r="F31" i="9"/>
  <c r="E31" i="9"/>
  <c r="D31" i="9"/>
  <c r="C31" i="9"/>
  <c r="B31" i="9"/>
  <c r="G30" i="9"/>
  <c r="F30" i="9"/>
  <c r="E30" i="9"/>
  <c r="D30" i="9"/>
  <c r="C30" i="9"/>
  <c r="B30" i="9"/>
  <c r="G29" i="9"/>
  <c r="F29" i="9"/>
  <c r="E29" i="9"/>
  <c r="D29" i="9"/>
  <c r="C29" i="9"/>
  <c r="B29" i="9"/>
  <c r="G28" i="9"/>
  <c r="F28" i="9"/>
  <c r="E28" i="9"/>
  <c r="D28" i="9"/>
  <c r="C28" i="9"/>
  <c r="B28" i="9"/>
  <c r="G27" i="9"/>
  <c r="F27" i="9"/>
  <c r="E27" i="9"/>
  <c r="D27" i="9"/>
  <c r="C27" i="9"/>
  <c r="B27" i="9"/>
  <c r="G26" i="9"/>
  <c r="F26" i="9"/>
  <c r="E26" i="9"/>
  <c r="D26" i="9"/>
  <c r="C26" i="9"/>
  <c r="B26" i="9"/>
  <c r="G25" i="9"/>
  <c r="F25" i="9"/>
  <c r="E25" i="9"/>
  <c r="D25" i="9"/>
  <c r="C25" i="9"/>
  <c r="B25" i="9"/>
  <c r="G15" i="9"/>
  <c r="F15" i="9"/>
  <c r="E15" i="9"/>
  <c r="D15" i="9"/>
  <c r="C15" i="9"/>
  <c r="B15" i="9"/>
  <c r="G14" i="9"/>
  <c r="F14" i="9"/>
  <c r="E14" i="9"/>
  <c r="D14" i="9"/>
  <c r="C14" i="9"/>
  <c r="B14" i="9"/>
  <c r="G13" i="9"/>
  <c r="F13" i="9"/>
  <c r="E13" i="9"/>
  <c r="D13" i="9"/>
  <c r="C13" i="9"/>
  <c r="B13" i="9"/>
  <c r="G12" i="9"/>
  <c r="F12" i="9"/>
  <c r="E12" i="9"/>
  <c r="D12" i="9"/>
  <c r="C12" i="9"/>
  <c r="B12" i="9"/>
  <c r="G11" i="9"/>
  <c r="F11" i="9"/>
  <c r="E11" i="9"/>
  <c r="D11" i="9"/>
  <c r="C11" i="9"/>
  <c r="B11" i="9"/>
  <c r="G10" i="9"/>
  <c r="F10" i="9"/>
  <c r="E10" i="9"/>
  <c r="D10" i="9"/>
  <c r="C10" i="9"/>
  <c r="B10" i="9"/>
  <c r="G9" i="9"/>
  <c r="F9" i="9"/>
  <c r="E9" i="9"/>
  <c r="D9" i="9"/>
  <c r="C9" i="9"/>
  <c r="B9" i="9"/>
  <c r="G8" i="9"/>
  <c r="F8" i="9"/>
  <c r="E8" i="9"/>
  <c r="D8" i="9"/>
  <c r="C8" i="9"/>
  <c r="B8" i="9"/>
  <c r="G7" i="9"/>
  <c r="F7" i="9"/>
  <c r="E7" i="9"/>
  <c r="D7" i="9"/>
  <c r="C7" i="9"/>
  <c r="B7" i="9"/>
  <c r="G6" i="9"/>
  <c r="F6" i="9"/>
  <c r="E6" i="9"/>
  <c r="D6" i="9"/>
  <c r="C6" i="9"/>
  <c r="B6" i="9"/>
  <c r="S42" i="8"/>
  <c r="R42" i="8"/>
  <c r="G41" i="8"/>
  <c r="F41" i="8"/>
  <c r="E41" i="8"/>
  <c r="D41" i="8"/>
  <c r="C41" i="8"/>
  <c r="B41" i="8"/>
  <c r="G40" i="8"/>
  <c r="F40" i="8"/>
  <c r="E40" i="8"/>
  <c r="D40" i="8"/>
  <c r="C40" i="8"/>
  <c r="B40" i="8"/>
  <c r="G39" i="8"/>
  <c r="F39" i="8"/>
  <c r="E39" i="8"/>
  <c r="D39" i="8"/>
  <c r="C39" i="8"/>
  <c r="B39" i="8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G35" i="8"/>
  <c r="F35" i="8"/>
  <c r="E35" i="8"/>
  <c r="D35" i="8"/>
  <c r="C35" i="8"/>
  <c r="B35" i="8"/>
  <c r="G34" i="8"/>
  <c r="F34" i="8"/>
  <c r="E34" i="8"/>
  <c r="D34" i="8"/>
  <c r="C34" i="8"/>
  <c r="B34" i="8"/>
  <c r="G33" i="8"/>
  <c r="F33" i="8"/>
  <c r="E33" i="8"/>
  <c r="D33" i="8"/>
  <c r="C33" i="8"/>
  <c r="B33" i="8"/>
  <c r="G32" i="8"/>
  <c r="F32" i="8"/>
  <c r="E32" i="8"/>
  <c r="D32" i="8"/>
  <c r="C32" i="8"/>
  <c r="B32" i="8"/>
  <c r="G31" i="8"/>
  <c r="F31" i="8"/>
  <c r="E31" i="8"/>
  <c r="D31" i="8"/>
  <c r="C31" i="8"/>
  <c r="B31" i="8"/>
  <c r="G30" i="8"/>
  <c r="F30" i="8"/>
  <c r="E30" i="8"/>
  <c r="D30" i="8"/>
  <c r="C30" i="8"/>
  <c r="B30" i="8"/>
  <c r="G29" i="8"/>
  <c r="F29" i="8"/>
  <c r="E29" i="8"/>
  <c r="D29" i="8"/>
  <c r="C29" i="8"/>
  <c r="B29" i="8"/>
  <c r="G28" i="8"/>
  <c r="F28" i="8"/>
  <c r="E28" i="8"/>
  <c r="D28" i="8"/>
  <c r="C28" i="8"/>
  <c r="B28" i="8"/>
  <c r="G27" i="8"/>
  <c r="F27" i="8"/>
  <c r="E27" i="8"/>
  <c r="D27" i="8"/>
  <c r="C27" i="8"/>
  <c r="B27" i="8"/>
  <c r="G26" i="8"/>
  <c r="F26" i="8"/>
  <c r="E26" i="8"/>
  <c r="D26" i="8"/>
  <c r="C26" i="8"/>
  <c r="B26" i="8"/>
  <c r="G25" i="8"/>
  <c r="F25" i="8"/>
  <c r="E25" i="8"/>
  <c r="D25" i="8"/>
  <c r="C25" i="8"/>
  <c r="B25" i="8"/>
  <c r="G15" i="8"/>
  <c r="F15" i="8"/>
  <c r="E15" i="8"/>
  <c r="D15" i="8"/>
  <c r="C15" i="8"/>
  <c r="B15" i="8"/>
  <c r="G14" i="8"/>
  <c r="F14" i="8"/>
  <c r="E14" i="8"/>
  <c r="D14" i="8"/>
  <c r="C14" i="8"/>
  <c r="B14" i="8"/>
  <c r="G13" i="8"/>
  <c r="F13" i="8"/>
  <c r="E13" i="8"/>
  <c r="D13" i="8"/>
  <c r="C13" i="8"/>
  <c r="B13" i="8"/>
  <c r="G12" i="8"/>
  <c r="F12" i="8"/>
  <c r="E12" i="8"/>
  <c r="D12" i="8"/>
  <c r="C12" i="8"/>
  <c r="B12" i="8"/>
  <c r="G11" i="8"/>
  <c r="F11" i="8"/>
  <c r="E11" i="8"/>
  <c r="D11" i="8"/>
  <c r="C11" i="8"/>
  <c r="B11" i="8"/>
  <c r="G10" i="8"/>
  <c r="F10" i="8"/>
  <c r="E10" i="8"/>
  <c r="D10" i="8"/>
  <c r="C10" i="8"/>
  <c r="B10" i="8"/>
  <c r="G9" i="8"/>
  <c r="F9" i="8"/>
  <c r="E9" i="8"/>
  <c r="D9" i="8"/>
  <c r="C9" i="8"/>
  <c r="B9" i="8"/>
  <c r="G8" i="8"/>
  <c r="F8" i="8"/>
  <c r="E8" i="8"/>
  <c r="D8" i="8"/>
  <c r="C8" i="8"/>
  <c r="B8" i="8"/>
  <c r="G7" i="8"/>
  <c r="F7" i="8"/>
  <c r="E7" i="8"/>
  <c r="D7" i="8"/>
  <c r="C7" i="8"/>
  <c r="B7" i="8"/>
  <c r="G6" i="8"/>
  <c r="F6" i="8"/>
  <c r="E6" i="8"/>
  <c r="D6" i="8"/>
  <c r="C6" i="8"/>
  <c r="B6" i="8"/>
  <c r="S42" i="7"/>
  <c r="R42" i="7"/>
  <c r="G41" i="7"/>
  <c r="F41" i="7"/>
  <c r="E41" i="7"/>
  <c r="D41" i="7"/>
  <c r="C41" i="7"/>
  <c r="B41" i="7"/>
  <c r="G40" i="7"/>
  <c r="F40" i="7"/>
  <c r="E40" i="7"/>
  <c r="D40" i="7"/>
  <c r="C40" i="7"/>
  <c r="B40" i="7"/>
  <c r="G39" i="7"/>
  <c r="F39" i="7"/>
  <c r="E39" i="7"/>
  <c r="D39" i="7"/>
  <c r="C39" i="7"/>
  <c r="B39" i="7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G35" i="7"/>
  <c r="F35" i="7"/>
  <c r="E35" i="7"/>
  <c r="D35" i="7"/>
  <c r="C35" i="7"/>
  <c r="B35" i="7"/>
  <c r="G34" i="7"/>
  <c r="F34" i="7"/>
  <c r="E34" i="7"/>
  <c r="D34" i="7"/>
  <c r="C34" i="7"/>
  <c r="B34" i="7"/>
  <c r="G33" i="7"/>
  <c r="F33" i="7"/>
  <c r="E33" i="7"/>
  <c r="D33" i="7"/>
  <c r="C33" i="7"/>
  <c r="B33" i="7"/>
  <c r="G32" i="7"/>
  <c r="F32" i="7"/>
  <c r="E32" i="7"/>
  <c r="D32" i="7"/>
  <c r="C32" i="7"/>
  <c r="B32" i="7"/>
  <c r="G31" i="7"/>
  <c r="F31" i="7"/>
  <c r="E31" i="7"/>
  <c r="D31" i="7"/>
  <c r="C31" i="7"/>
  <c r="B31" i="7"/>
  <c r="G30" i="7"/>
  <c r="F30" i="7"/>
  <c r="E30" i="7"/>
  <c r="D30" i="7"/>
  <c r="C30" i="7"/>
  <c r="B30" i="7"/>
  <c r="G29" i="7"/>
  <c r="F29" i="7"/>
  <c r="E29" i="7"/>
  <c r="D29" i="7"/>
  <c r="C29" i="7"/>
  <c r="B29" i="7"/>
  <c r="G28" i="7"/>
  <c r="F28" i="7"/>
  <c r="E28" i="7"/>
  <c r="D28" i="7"/>
  <c r="C28" i="7"/>
  <c r="B28" i="7"/>
  <c r="G27" i="7"/>
  <c r="F27" i="7"/>
  <c r="E27" i="7"/>
  <c r="D27" i="7"/>
  <c r="C27" i="7"/>
  <c r="B27" i="7"/>
  <c r="G26" i="7"/>
  <c r="F26" i="7"/>
  <c r="E26" i="7"/>
  <c r="D26" i="7"/>
  <c r="C26" i="7"/>
  <c r="B26" i="7"/>
  <c r="G25" i="7"/>
  <c r="F25" i="7"/>
  <c r="E25" i="7"/>
  <c r="D25" i="7"/>
  <c r="C25" i="7"/>
  <c r="B25" i="7"/>
  <c r="G15" i="7"/>
  <c r="F15" i="7"/>
  <c r="E15" i="7"/>
  <c r="D15" i="7"/>
  <c r="C15" i="7"/>
  <c r="B15" i="7"/>
  <c r="G14" i="7"/>
  <c r="F14" i="7"/>
  <c r="E14" i="7"/>
  <c r="D14" i="7"/>
  <c r="C14" i="7"/>
  <c r="B14" i="7"/>
  <c r="G13" i="7"/>
  <c r="F13" i="7"/>
  <c r="E13" i="7"/>
  <c r="D13" i="7"/>
  <c r="C13" i="7"/>
  <c r="B13" i="7"/>
  <c r="G12" i="7"/>
  <c r="F12" i="7"/>
  <c r="E12" i="7"/>
  <c r="D12" i="7"/>
  <c r="C12" i="7"/>
  <c r="B12" i="7"/>
  <c r="G11" i="7"/>
  <c r="F11" i="7"/>
  <c r="E11" i="7"/>
  <c r="D11" i="7"/>
  <c r="C11" i="7"/>
  <c r="B11" i="7"/>
  <c r="G10" i="7"/>
  <c r="F10" i="7"/>
  <c r="E10" i="7"/>
  <c r="D10" i="7"/>
  <c r="C10" i="7"/>
  <c r="B10" i="7"/>
  <c r="G9" i="7"/>
  <c r="F9" i="7"/>
  <c r="E9" i="7"/>
  <c r="D9" i="7"/>
  <c r="C9" i="7"/>
  <c r="B9" i="7"/>
  <c r="G8" i="7"/>
  <c r="F8" i="7"/>
  <c r="E8" i="7"/>
  <c r="D8" i="7"/>
  <c r="C8" i="7"/>
  <c r="B8" i="7"/>
  <c r="G7" i="7"/>
  <c r="F7" i="7"/>
  <c r="E7" i="7"/>
  <c r="D7" i="7"/>
  <c r="C7" i="7"/>
  <c r="B7" i="7"/>
  <c r="G6" i="7"/>
  <c r="F6" i="7"/>
  <c r="E6" i="7"/>
  <c r="D6" i="7"/>
  <c r="C6" i="7"/>
  <c r="B6" i="7"/>
  <c r="S33" i="5"/>
  <c r="R33" i="5"/>
  <c r="G32" i="5"/>
  <c r="F32" i="5"/>
  <c r="E32" i="5"/>
  <c r="D32" i="5"/>
  <c r="C32" i="5"/>
  <c r="B32" i="5"/>
  <c r="G31" i="5"/>
  <c r="F31" i="5"/>
  <c r="E31" i="5"/>
  <c r="D31" i="5"/>
  <c r="C31" i="5"/>
  <c r="B31" i="5"/>
  <c r="G30" i="5"/>
  <c r="F30" i="5"/>
  <c r="E30" i="5"/>
  <c r="D30" i="5"/>
  <c r="C30" i="5"/>
  <c r="B30" i="5"/>
  <c r="G29" i="5"/>
  <c r="F29" i="5"/>
  <c r="E29" i="5"/>
  <c r="D29" i="5"/>
  <c r="C29" i="5"/>
  <c r="B29" i="5"/>
  <c r="G28" i="5"/>
  <c r="F28" i="5"/>
  <c r="E28" i="5"/>
  <c r="D28" i="5"/>
  <c r="C28" i="5"/>
  <c r="B28" i="5"/>
  <c r="G27" i="5"/>
  <c r="F27" i="5"/>
  <c r="E27" i="5"/>
  <c r="D27" i="5"/>
  <c r="C27" i="5"/>
  <c r="B27" i="5"/>
  <c r="G26" i="5"/>
  <c r="F26" i="5"/>
  <c r="E26" i="5"/>
  <c r="D26" i="5"/>
  <c r="C26" i="5"/>
  <c r="B26" i="5"/>
  <c r="G25" i="5"/>
  <c r="F25" i="5"/>
  <c r="E25" i="5"/>
  <c r="D25" i="5"/>
  <c r="C25" i="5"/>
  <c r="B25" i="5"/>
  <c r="G24" i="5"/>
  <c r="F24" i="5"/>
  <c r="E24" i="5"/>
  <c r="D24" i="5"/>
  <c r="C24" i="5"/>
  <c r="B24" i="5"/>
  <c r="G23" i="5"/>
  <c r="F23" i="5"/>
  <c r="E23" i="5"/>
  <c r="D23" i="5"/>
  <c r="C23" i="5"/>
  <c r="B23" i="5"/>
  <c r="G22" i="5"/>
  <c r="F22" i="5"/>
  <c r="E22" i="5"/>
  <c r="D22" i="5"/>
  <c r="C22" i="5"/>
  <c r="B22" i="5"/>
  <c r="G21" i="5"/>
  <c r="F21" i="5"/>
  <c r="E21" i="5"/>
  <c r="D21" i="5"/>
  <c r="C21" i="5"/>
  <c r="B21" i="5"/>
  <c r="G20" i="5"/>
  <c r="F20" i="5"/>
  <c r="E20" i="5"/>
  <c r="D20" i="5"/>
  <c r="C20" i="5"/>
  <c r="B20" i="5"/>
  <c r="G19" i="5"/>
  <c r="F19" i="5"/>
  <c r="E19" i="5"/>
  <c r="D19" i="5"/>
  <c r="C19" i="5"/>
  <c r="B19" i="5"/>
  <c r="G18" i="5"/>
  <c r="F18" i="5"/>
  <c r="E18" i="5"/>
  <c r="D18" i="5"/>
  <c r="C18" i="5"/>
  <c r="B18" i="5"/>
  <c r="G17" i="5"/>
  <c r="F17" i="5"/>
  <c r="E17" i="5"/>
  <c r="D17" i="5"/>
  <c r="C17" i="5"/>
  <c r="B17" i="5"/>
  <c r="G16" i="5"/>
  <c r="F16" i="5"/>
  <c r="E16" i="5"/>
  <c r="D16" i="5"/>
  <c r="C16" i="5"/>
  <c r="B16" i="5"/>
  <c r="G15" i="5"/>
  <c r="F15" i="5"/>
  <c r="E15" i="5"/>
  <c r="D15" i="5"/>
  <c r="C15" i="5"/>
  <c r="B15" i="5"/>
  <c r="G14" i="5"/>
  <c r="F14" i="5"/>
  <c r="E14" i="5"/>
  <c r="D14" i="5"/>
  <c r="C14" i="5"/>
  <c r="B14" i="5"/>
  <c r="G13" i="5"/>
  <c r="F13" i="5"/>
  <c r="E13" i="5"/>
  <c r="D13" i="5"/>
  <c r="C13" i="5"/>
  <c r="B13" i="5"/>
  <c r="G12" i="5"/>
  <c r="F12" i="5"/>
  <c r="E12" i="5"/>
  <c r="D12" i="5"/>
  <c r="C12" i="5"/>
  <c r="B12" i="5"/>
  <c r="G11" i="5"/>
  <c r="F11" i="5"/>
  <c r="E11" i="5"/>
  <c r="D11" i="5"/>
  <c r="C11" i="5"/>
  <c r="B11" i="5"/>
  <c r="G10" i="5"/>
  <c r="F10" i="5"/>
  <c r="E10" i="5"/>
  <c r="D10" i="5"/>
  <c r="C10" i="5"/>
  <c r="B10" i="5"/>
  <c r="G9" i="5"/>
  <c r="F9" i="5"/>
  <c r="E9" i="5"/>
  <c r="D9" i="5"/>
  <c r="C9" i="5"/>
  <c r="B9" i="5"/>
  <c r="G8" i="5"/>
  <c r="F8" i="5"/>
  <c r="E8" i="5"/>
  <c r="D8" i="5"/>
  <c r="C8" i="5"/>
  <c r="B8" i="5"/>
  <c r="G7" i="5"/>
  <c r="F7" i="5"/>
  <c r="E7" i="5"/>
  <c r="D7" i="5"/>
  <c r="C7" i="5"/>
  <c r="B7" i="5"/>
  <c r="G6" i="5"/>
  <c r="F6" i="5"/>
  <c r="E6" i="5"/>
  <c r="D6" i="5"/>
  <c r="C6" i="5"/>
  <c r="B6" i="5"/>
  <c r="C12" i="1"/>
  <c r="D12" i="1"/>
  <c r="C10" i="1"/>
  <c r="D10" i="1"/>
  <c r="E12" i="1"/>
  <c r="F12" i="1"/>
  <c r="G12" i="1"/>
  <c r="E10" i="1"/>
  <c r="F10" i="1"/>
  <c r="G10" i="1"/>
  <c r="B10" i="1"/>
  <c r="B6" i="1"/>
  <c r="B7" i="1"/>
  <c r="B8" i="1"/>
  <c r="B9" i="1"/>
  <c r="B11" i="1"/>
  <c r="B12" i="1"/>
  <c r="B13" i="1"/>
  <c r="B14" i="1"/>
  <c r="B15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D6" i="1"/>
  <c r="D7" i="1"/>
  <c r="D8" i="1"/>
  <c r="D9" i="1"/>
  <c r="D11" i="1"/>
  <c r="D13" i="1"/>
  <c r="D14" i="1"/>
  <c r="D15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C6" i="1"/>
  <c r="C7" i="1"/>
  <c r="C8" i="1"/>
  <c r="C9" i="1"/>
  <c r="C11" i="1"/>
  <c r="C13" i="1"/>
  <c r="C14" i="1"/>
  <c r="C15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G6" i="1"/>
  <c r="G7" i="1"/>
  <c r="G8" i="1"/>
  <c r="G9" i="1"/>
  <c r="G11" i="1"/>
  <c r="G13" i="1"/>
  <c r="G14" i="1"/>
  <c r="G15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F6" i="1"/>
  <c r="F7" i="1"/>
  <c r="F8" i="1"/>
  <c r="F9" i="1"/>
  <c r="F11" i="1"/>
  <c r="F13" i="1"/>
  <c r="F14" i="1"/>
  <c r="F15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E6" i="1"/>
  <c r="E7" i="1"/>
  <c r="E8" i="1"/>
  <c r="E9" i="1"/>
  <c r="E11" i="1"/>
  <c r="E13" i="1"/>
  <c r="E14" i="1"/>
  <c r="E15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R42" i="1" l="1"/>
  <c r="S42" i="1"/>
</calcChain>
</file>

<file path=xl/sharedStrings.xml><?xml version="1.0" encoding="utf-8"?>
<sst xmlns="http://schemas.openxmlformats.org/spreadsheetml/2006/main" count="455" uniqueCount="202">
  <si>
    <t>月</t>
    <rPh sb="0" eb="1">
      <t>ツキ</t>
    </rPh>
    <phoneticPr fontId="2"/>
  </si>
  <si>
    <t>プログラム等</t>
    <rPh sb="5" eb="6">
      <t>トウ</t>
    </rPh>
    <phoneticPr fontId="2"/>
  </si>
  <si>
    <t>日数</t>
    <rPh sb="0" eb="2">
      <t>ニッスウ</t>
    </rPh>
    <phoneticPr fontId="2"/>
  </si>
  <si>
    <t>泊数</t>
    <rPh sb="0" eb="1">
      <t>ハク</t>
    </rPh>
    <rPh sb="1" eb="2">
      <t>スウ</t>
    </rPh>
    <phoneticPr fontId="2"/>
  </si>
  <si>
    <t>監督
指導者</t>
    <rPh sb="0" eb="2">
      <t>カントク</t>
    </rPh>
    <rPh sb="3" eb="6">
      <t>シドウシャ</t>
    </rPh>
    <phoneticPr fontId="2"/>
  </si>
  <si>
    <t>選手</t>
    <rPh sb="0" eb="2">
      <t>センシュ</t>
    </rPh>
    <phoneticPr fontId="2"/>
  </si>
  <si>
    <t>場所</t>
    <rPh sb="0" eb="2">
      <t>バショ</t>
    </rPh>
    <phoneticPr fontId="2"/>
  </si>
  <si>
    <t>補助金</t>
    <rPh sb="0" eb="3">
      <t>ホジョキン</t>
    </rPh>
    <phoneticPr fontId="2"/>
  </si>
  <si>
    <t>広島県アイスホッケー連盟</t>
    <rPh sb="0" eb="3">
      <t>ヒロシマケン</t>
    </rPh>
    <rPh sb="10" eb="12">
      <t>レンメイ</t>
    </rPh>
    <phoneticPr fontId="1"/>
  </si>
  <si>
    <t>広島県ソフトテニス連盟</t>
    <rPh sb="0" eb="3">
      <t>ヒロシマケン</t>
    </rPh>
    <rPh sb="9" eb="11">
      <t>レンメイ</t>
    </rPh>
    <phoneticPr fontId="1"/>
  </si>
  <si>
    <t>広島県軟式野球連盟</t>
    <rPh sb="0" eb="3">
      <t>ヒロシマケン</t>
    </rPh>
    <rPh sb="3" eb="5">
      <t>ナンシキ</t>
    </rPh>
    <rPh sb="5" eb="7">
      <t>ヤキュウ</t>
    </rPh>
    <rPh sb="7" eb="9">
      <t>レンメイ</t>
    </rPh>
    <phoneticPr fontId="1"/>
  </si>
  <si>
    <t>広島県馬術連盟</t>
    <rPh sb="0" eb="3">
      <t>ヒロシマケン</t>
    </rPh>
    <rPh sb="3" eb="5">
      <t>バジュツ</t>
    </rPh>
    <rPh sb="5" eb="7">
      <t>レンメイ</t>
    </rPh>
    <phoneticPr fontId="1"/>
  </si>
  <si>
    <t>広島県柔道連盟</t>
    <rPh sb="0" eb="3">
      <t>ヒロシマケン</t>
    </rPh>
    <rPh sb="3" eb="5">
      <t>ジュウドウ</t>
    </rPh>
    <rPh sb="5" eb="7">
      <t>レンメイ</t>
    </rPh>
    <phoneticPr fontId="1"/>
  </si>
  <si>
    <t>広島県バドミントン協会</t>
    <rPh sb="0" eb="3">
      <t>ヒロシマケン</t>
    </rPh>
    <rPh sb="9" eb="11">
      <t>キョウカイ</t>
    </rPh>
    <phoneticPr fontId="1"/>
  </si>
  <si>
    <t>集計</t>
  </si>
  <si>
    <t>時期</t>
    <rPh sb="0" eb="2">
      <t>ジキ</t>
    </rPh>
    <phoneticPr fontId="2"/>
  </si>
  <si>
    <t>記載責任者</t>
    <rPh sb="0" eb="2">
      <t>キサイ</t>
    </rPh>
    <rPh sb="2" eb="5">
      <t>セキニンシャ</t>
    </rPh>
    <phoneticPr fontId="2"/>
  </si>
  <si>
    <t>種別</t>
    <rPh sb="0" eb="2">
      <t>シュベツ</t>
    </rPh>
    <phoneticPr fontId="2"/>
  </si>
  <si>
    <t>区分</t>
    <rPh sb="0" eb="2">
      <t>クブン</t>
    </rPh>
    <phoneticPr fontId="2"/>
  </si>
  <si>
    <t>トップ
コーチ</t>
    <phoneticPr fontId="2"/>
  </si>
  <si>
    <t>No．</t>
    <phoneticPr fontId="2"/>
  </si>
  <si>
    <t>ドクター
トレーナー</t>
    <phoneticPr fontId="2"/>
  </si>
  <si>
    <t>備考
(大会・選考日程など)</t>
    <rPh sb="0" eb="2">
      <t>ビコウ</t>
    </rPh>
    <rPh sb="4" eb="6">
      <t>タイカイ</t>
    </rPh>
    <rPh sb="7" eb="11">
      <t>センコウニッテイ</t>
    </rPh>
    <phoneticPr fontId="2"/>
  </si>
  <si>
    <t>経費</t>
    <rPh sb="0" eb="2">
      <t>ケイヒ</t>
    </rPh>
    <phoneticPr fontId="2"/>
  </si>
  <si>
    <t>広島県スキー連盟</t>
    <rPh sb="0" eb="3">
      <t>ヒロシマケン</t>
    </rPh>
    <rPh sb="6" eb="8">
      <t>レンメイ</t>
    </rPh>
    <phoneticPr fontId="1"/>
  </si>
  <si>
    <t>広島県テニス協会</t>
    <rPh sb="0" eb="3">
      <t>ヒロシマケン</t>
    </rPh>
    <rPh sb="6" eb="8">
      <t>キョウカイ</t>
    </rPh>
    <phoneticPr fontId="1"/>
  </si>
  <si>
    <t>広島県ローイング協会</t>
    <rPh sb="0" eb="3">
      <t>ヒロシマケン</t>
    </rPh>
    <rPh sb="8" eb="10">
      <t>キョウカイ</t>
    </rPh>
    <phoneticPr fontId="1"/>
  </si>
  <si>
    <t>広島県ボクシング連盟</t>
    <rPh sb="0" eb="3">
      <t>ヒロシマケン</t>
    </rPh>
    <rPh sb="8" eb="10">
      <t>レンメイ</t>
    </rPh>
    <phoneticPr fontId="1"/>
  </si>
  <si>
    <t>広島県レスリング協会</t>
    <rPh sb="0" eb="3">
      <t>ヒロシマケン</t>
    </rPh>
    <rPh sb="8" eb="10">
      <t>キョウカイ</t>
    </rPh>
    <phoneticPr fontId="1"/>
  </si>
  <si>
    <t>広島県ウェイトリフティング協会</t>
    <rPh sb="0" eb="3">
      <t>ヒロシマケン</t>
    </rPh>
    <rPh sb="13" eb="15">
      <t>キョウカイ</t>
    </rPh>
    <phoneticPr fontId="1"/>
  </si>
  <si>
    <t>広島県ハンドボール協会</t>
    <rPh sb="0" eb="3">
      <t>ヒロシマケン</t>
    </rPh>
    <rPh sb="9" eb="11">
      <t>キョウカイ</t>
    </rPh>
    <phoneticPr fontId="1"/>
  </si>
  <si>
    <t>広島県自転車競技連盟</t>
    <rPh sb="0" eb="3">
      <t>ヒロシマケン</t>
    </rPh>
    <rPh sb="3" eb="6">
      <t>ジテンシャ</t>
    </rPh>
    <rPh sb="6" eb="8">
      <t>キョウギ</t>
    </rPh>
    <rPh sb="8" eb="10">
      <t>レンメイ</t>
    </rPh>
    <phoneticPr fontId="1"/>
  </si>
  <si>
    <t>広島県相撲連盟</t>
    <rPh sb="0" eb="3">
      <t>ヒロシマケン</t>
    </rPh>
    <rPh sb="3" eb="5">
      <t>スモウ</t>
    </rPh>
    <rPh sb="5" eb="7">
      <t>レンメイ</t>
    </rPh>
    <phoneticPr fontId="1"/>
  </si>
  <si>
    <t>広島県フェンシング協会</t>
    <rPh sb="0" eb="3">
      <t>ヒロシマケン</t>
    </rPh>
    <rPh sb="9" eb="11">
      <t>キョウカイ</t>
    </rPh>
    <phoneticPr fontId="1"/>
  </si>
  <si>
    <t>広島県ソフトボール協会</t>
    <rPh sb="0" eb="3">
      <t>ヒロシマケン</t>
    </rPh>
    <rPh sb="9" eb="11">
      <t>キョウカイ</t>
    </rPh>
    <phoneticPr fontId="1"/>
  </si>
  <si>
    <t>広島県弓道連盟</t>
    <rPh sb="0" eb="3">
      <t>ヒロシマケン</t>
    </rPh>
    <rPh sb="3" eb="5">
      <t>キュウドウ</t>
    </rPh>
    <rPh sb="5" eb="7">
      <t>レンメイ</t>
    </rPh>
    <phoneticPr fontId="1"/>
  </si>
  <si>
    <t>広島県ライフル射撃協会</t>
    <rPh sb="0" eb="3">
      <t>ヒロシマケン</t>
    </rPh>
    <rPh sb="7" eb="9">
      <t>シャゲキ</t>
    </rPh>
    <rPh sb="9" eb="11">
      <t>キョウカイ</t>
    </rPh>
    <phoneticPr fontId="1"/>
  </si>
  <si>
    <t>広島県ラグビーフットボール協会</t>
    <rPh sb="0" eb="3">
      <t>ヒロシマケン</t>
    </rPh>
    <rPh sb="13" eb="15">
      <t>キョウカイ</t>
    </rPh>
    <phoneticPr fontId="1"/>
  </si>
  <si>
    <t>広島県カヌー協会</t>
    <rPh sb="0" eb="3">
      <t>ヒロシマケン</t>
    </rPh>
    <rPh sb="6" eb="8">
      <t>キョウカイ</t>
    </rPh>
    <phoneticPr fontId="1"/>
  </si>
  <si>
    <t>広島県アーチェリー協会</t>
    <rPh sb="0" eb="3">
      <t>ヒロシマケン</t>
    </rPh>
    <rPh sb="9" eb="11">
      <t>キョウカイ</t>
    </rPh>
    <phoneticPr fontId="1"/>
  </si>
  <si>
    <t>広島県空手道連盟</t>
    <rPh sb="0" eb="3">
      <t>ヒロシマケン</t>
    </rPh>
    <rPh sb="3" eb="5">
      <t>カラテ</t>
    </rPh>
    <rPh sb="5" eb="6">
      <t>ドウ</t>
    </rPh>
    <rPh sb="6" eb="8">
      <t>レンメイ</t>
    </rPh>
    <phoneticPr fontId="1"/>
  </si>
  <si>
    <t>広島県銃剣道連盟</t>
    <rPh sb="0" eb="3">
      <t>ヒロシマケン</t>
    </rPh>
    <rPh sb="3" eb="6">
      <t>ジュウケンドウ</t>
    </rPh>
    <rPh sb="6" eb="8">
      <t>レンメイ</t>
    </rPh>
    <phoneticPr fontId="1"/>
  </si>
  <si>
    <t>広島県クレー射撃協会</t>
    <rPh sb="0" eb="3">
      <t>ヒロシマケン</t>
    </rPh>
    <rPh sb="6" eb="8">
      <t>シャゲキ</t>
    </rPh>
    <rPh sb="8" eb="10">
      <t>キョウカイ</t>
    </rPh>
    <phoneticPr fontId="1"/>
  </si>
  <si>
    <t>広島県なぎなた連盟</t>
    <rPh sb="0" eb="3">
      <t>ヒロシマケン</t>
    </rPh>
    <rPh sb="7" eb="9">
      <t>レンメイ</t>
    </rPh>
    <phoneticPr fontId="1"/>
  </si>
  <si>
    <t>広島県ボウリング連盟</t>
    <rPh sb="0" eb="3">
      <t>ヒロシマケン</t>
    </rPh>
    <rPh sb="8" eb="10">
      <t>レンメイ</t>
    </rPh>
    <phoneticPr fontId="1"/>
  </si>
  <si>
    <t>広島県ゴルフ協会</t>
    <rPh sb="0" eb="3">
      <t>ヒロシマケン</t>
    </rPh>
    <rPh sb="6" eb="8">
      <t>キョウカイ</t>
    </rPh>
    <phoneticPr fontId="1"/>
  </si>
  <si>
    <t>対象選手</t>
    <rPh sb="0" eb="4">
      <t>タイショウセンシュ</t>
    </rPh>
    <phoneticPr fontId="2"/>
  </si>
  <si>
    <t>競技</t>
    <rPh sb="0" eb="2">
      <t>キョウギ</t>
    </rPh>
    <phoneticPr fontId="12"/>
  </si>
  <si>
    <t>No.+競技</t>
    <rPh sb="4" eb="6">
      <t>キョウギ</t>
    </rPh>
    <phoneticPr fontId="12"/>
  </si>
  <si>
    <t>競技団体名</t>
    <rPh sb="0" eb="5">
      <t>キョウギダンタイメイ</t>
    </rPh>
    <phoneticPr fontId="12"/>
  </si>
  <si>
    <t>スケート(スピード)</t>
  </si>
  <si>
    <t>01-1_スケート(スピード)</t>
  </si>
  <si>
    <t>広島県スケート連盟</t>
    <rPh sb="0" eb="3">
      <t>ヒロシマケン</t>
    </rPh>
    <rPh sb="7" eb="9">
      <t>レンメイ</t>
    </rPh>
    <phoneticPr fontId="1"/>
  </si>
  <si>
    <t>スケート(フィギュア)</t>
  </si>
  <si>
    <t>01-2_スケート(フィギュア)</t>
  </si>
  <si>
    <t>アイスホッケー</t>
  </si>
  <si>
    <t>02_アイスホッケー</t>
  </si>
  <si>
    <t>スキー</t>
  </si>
  <si>
    <t>03_スキー</t>
  </si>
  <si>
    <t>陸上競技</t>
    <rPh sb="0" eb="2">
      <t>リクジョウ</t>
    </rPh>
    <rPh sb="2" eb="4">
      <t>キョウギ</t>
    </rPh>
    <phoneticPr fontId="1"/>
  </si>
  <si>
    <t>04_陸上競技</t>
  </si>
  <si>
    <t>一般財団法人広島陸上競技協会</t>
    <rPh sb="0" eb="6">
      <t>イッパンザイダンホウジン</t>
    </rPh>
    <rPh sb="6" eb="8">
      <t>ヒロシマ</t>
    </rPh>
    <rPh sb="8" eb="10">
      <t>リクジョウ</t>
    </rPh>
    <rPh sb="10" eb="12">
      <t>キョウギ</t>
    </rPh>
    <rPh sb="12" eb="14">
      <t>キョウカイ</t>
    </rPh>
    <phoneticPr fontId="1"/>
  </si>
  <si>
    <t>水泳(競泳)</t>
    <rPh sb="3" eb="5">
      <t>キョウエイ</t>
    </rPh>
    <phoneticPr fontId="1"/>
  </si>
  <si>
    <t>05-1_水泳(競泳)</t>
  </si>
  <si>
    <t>一般財団法人広島県水泳連盟</t>
    <rPh sb="6" eb="9">
      <t>ヒロシマケン</t>
    </rPh>
    <rPh sb="9" eb="11">
      <t>スイエイ</t>
    </rPh>
    <rPh sb="11" eb="13">
      <t>レンメイ</t>
    </rPh>
    <phoneticPr fontId="1"/>
  </si>
  <si>
    <t>水泳(飛込)</t>
    <rPh sb="0" eb="2">
      <t>スイエイ</t>
    </rPh>
    <rPh sb="3" eb="5">
      <t>トビコ</t>
    </rPh>
    <phoneticPr fontId="1"/>
  </si>
  <si>
    <t>05-2_水泳(飛込)</t>
  </si>
  <si>
    <t>水泳(水球)</t>
    <rPh sb="0" eb="2">
      <t>スイエイ</t>
    </rPh>
    <rPh sb="3" eb="5">
      <t>スイキュウ</t>
    </rPh>
    <phoneticPr fontId="1"/>
  </si>
  <si>
    <t>05-3_水泳(水球)</t>
  </si>
  <si>
    <t>水泳(AS)</t>
  </si>
  <si>
    <t>05-4_水泳(AS)</t>
  </si>
  <si>
    <t>サッカー</t>
  </si>
  <si>
    <t>06_サッカー</t>
  </si>
  <si>
    <t>公益財団法人広島県サッカー協会</t>
    <rPh sb="0" eb="6">
      <t>コウエキザイダンホウジン</t>
    </rPh>
    <rPh sb="6" eb="9">
      <t>ヒロシマケン</t>
    </rPh>
    <rPh sb="13" eb="15">
      <t>キョウカイ</t>
    </rPh>
    <phoneticPr fontId="1"/>
  </si>
  <si>
    <t>テニス</t>
  </si>
  <si>
    <t>07_テニス</t>
  </si>
  <si>
    <t>ローイング</t>
  </si>
  <si>
    <t>08_ローイング</t>
  </si>
  <si>
    <t>ホッケー</t>
  </si>
  <si>
    <t>09_ホッケー</t>
  </si>
  <si>
    <t>一般社団法人広島県ホッケー協会</t>
    <rPh sb="6" eb="9">
      <t>ヒロシマケン</t>
    </rPh>
    <rPh sb="13" eb="15">
      <t>キョウカイ</t>
    </rPh>
    <phoneticPr fontId="1"/>
  </si>
  <si>
    <t>ボクシング</t>
  </si>
  <si>
    <t>10_ボクシング</t>
  </si>
  <si>
    <t>バレーボール</t>
  </si>
  <si>
    <t>11-1_バレーボール</t>
  </si>
  <si>
    <t>一般財団法人広島県バレーボール協会</t>
    <rPh sb="2" eb="4">
      <t>ザイダン</t>
    </rPh>
    <rPh sb="6" eb="9">
      <t>ヒロシマケン</t>
    </rPh>
    <rPh sb="15" eb="17">
      <t>キョウカイ</t>
    </rPh>
    <phoneticPr fontId="1"/>
  </si>
  <si>
    <t>バレーボール(ビーチバレー)</t>
  </si>
  <si>
    <t>11-2_バレーボール(ビーチバレー)</t>
  </si>
  <si>
    <t>体操(競技)</t>
    <rPh sb="0" eb="2">
      <t>タイソウ</t>
    </rPh>
    <rPh sb="3" eb="5">
      <t>キョウギ</t>
    </rPh>
    <phoneticPr fontId="1"/>
  </si>
  <si>
    <t>12-1_体操(競技)</t>
  </si>
  <si>
    <t>広島県体操協会</t>
    <rPh sb="0" eb="3">
      <t>ヒロシマケン</t>
    </rPh>
    <rPh sb="3" eb="5">
      <t>タイソウ</t>
    </rPh>
    <rPh sb="5" eb="7">
      <t>キョウカイ</t>
    </rPh>
    <phoneticPr fontId="1"/>
  </si>
  <si>
    <t>体操(新体操)</t>
    <rPh sb="0" eb="2">
      <t>タイソウ</t>
    </rPh>
    <rPh sb="3" eb="4">
      <t>シン</t>
    </rPh>
    <rPh sb="4" eb="6">
      <t>タイソウ</t>
    </rPh>
    <phoneticPr fontId="1"/>
  </si>
  <si>
    <t>12-2_体操(新体操)</t>
  </si>
  <si>
    <t>体操(トランポリン)</t>
    <rPh sb="0" eb="2">
      <t>タイソウ</t>
    </rPh>
    <phoneticPr fontId="1"/>
  </si>
  <si>
    <t>12-3_体操(トランポリン)</t>
  </si>
  <si>
    <t>バスケットボール</t>
  </si>
  <si>
    <t>13_バスケットボール</t>
  </si>
  <si>
    <t>一般財団法人広島県バスケットボール協会</t>
    <rPh sb="2" eb="4">
      <t>ザイダン</t>
    </rPh>
    <rPh sb="6" eb="9">
      <t>ヒロシマケン</t>
    </rPh>
    <rPh sb="17" eb="19">
      <t>キョウカイ</t>
    </rPh>
    <phoneticPr fontId="1"/>
  </si>
  <si>
    <t>レスリング</t>
  </si>
  <si>
    <t>14_レスリング</t>
  </si>
  <si>
    <t>セーリング</t>
  </si>
  <si>
    <t>15_セーリング</t>
  </si>
  <si>
    <t>公益財団法人広島県セーリング連盟</t>
    <rPh sb="6" eb="9">
      <t>ヒロシマケン</t>
    </rPh>
    <rPh sb="14" eb="16">
      <t>レンメイ</t>
    </rPh>
    <phoneticPr fontId="1"/>
  </si>
  <si>
    <t>ウエイトリフティング</t>
  </si>
  <si>
    <t>16_ウエイトリフティング</t>
  </si>
  <si>
    <t>ハンドボール</t>
  </si>
  <si>
    <t>17_ハンドボール</t>
  </si>
  <si>
    <t>自転車競技</t>
    <rPh sb="3" eb="5">
      <t>キョウギ</t>
    </rPh>
    <phoneticPr fontId="1"/>
  </si>
  <si>
    <t>18_自転車競技</t>
  </si>
  <si>
    <t>ソフトテニス</t>
  </si>
  <si>
    <t>19_ソフトテニス</t>
  </si>
  <si>
    <t>卓球</t>
    <rPh sb="0" eb="2">
      <t>タッキュウ</t>
    </rPh>
    <phoneticPr fontId="1"/>
  </si>
  <si>
    <t>20_卓球</t>
  </si>
  <si>
    <t>一般社団法人広島県卓球協会</t>
    <rPh sb="6" eb="9">
      <t>ヒロシマケン</t>
    </rPh>
    <rPh sb="9" eb="11">
      <t>タッキュウ</t>
    </rPh>
    <rPh sb="11" eb="13">
      <t>キョウカイ</t>
    </rPh>
    <phoneticPr fontId="1"/>
  </si>
  <si>
    <t>軟式野球</t>
  </si>
  <si>
    <t>21_軟式野球</t>
  </si>
  <si>
    <t>相撲</t>
    <rPh sb="0" eb="2">
      <t>スモウ</t>
    </rPh>
    <phoneticPr fontId="1"/>
  </si>
  <si>
    <t>22_相撲</t>
  </si>
  <si>
    <t>馬術</t>
  </si>
  <si>
    <t>23_馬術</t>
  </si>
  <si>
    <t>フェンシング</t>
  </si>
  <si>
    <t>24_フェンシング</t>
  </si>
  <si>
    <t>柔道</t>
    <rPh sb="0" eb="2">
      <t>ジュウドウ</t>
    </rPh>
    <phoneticPr fontId="1"/>
  </si>
  <si>
    <t>25_柔道</t>
  </si>
  <si>
    <t>ソフトボール</t>
  </si>
  <si>
    <t>26_ソフトボール</t>
  </si>
  <si>
    <t>バドミントン</t>
  </si>
  <si>
    <t>27_バドミントン</t>
  </si>
  <si>
    <t>弓道</t>
    <rPh sb="0" eb="2">
      <t>キュウドウ</t>
    </rPh>
    <phoneticPr fontId="1"/>
  </si>
  <si>
    <t>28_弓道</t>
  </si>
  <si>
    <t>ライフル射撃</t>
    <rPh sb="4" eb="6">
      <t>シャゲキ</t>
    </rPh>
    <phoneticPr fontId="1"/>
  </si>
  <si>
    <t>29_ライフル射撃</t>
  </si>
  <si>
    <t>剣道</t>
    <rPh sb="0" eb="2">
      <t>ケンドウ</t>
    </rPh>
    <phoneticPr fontId="1"/>
  </si>
  <si>
    <t>30_剣道</t>
  </si>
  <si>
    <t>一般財団法人広島県剣道連盟</t>
    <rPh sb="6" eb="9">
      <t>ヒロシマケン</t>
    </rPh>
    <rPh sb="9" eb="11">
      <t>ケンドウ</t>
    </rPh>
    <rPh sb="11" eb="13">
      <t>レンメイ</t>
    </rPh>
    <phoneticPr fontId="1"/>
  </si>
  <si>
    <t>ラグビーフットボール</t>
  </si>
  <si>
    <t>31_ラグビーフットボール</t>
  </si>
  <si>
    <t>スポーツクライミング</t>
  </si>
  <si>
    <t>32_スポーツクライミング</t>
  </si>
  <si>
    <t>一般社団法人広島県山岳・ｽﾎﾟｰﾂｸﾗｲﾐﾝｸﾞ連盟</t>
    <rPh sb="6" eb="9">
      <t>ヒロシマケン</t>
    </rPh>
    <rPh sb="9" eb="11">
      <t>サンガク</t>
    </rPh>
    <rPh sb="24" eb="26">
      <t>レンメイ</t>
    </rPh>
    <phoneticPr fontId="1"/>
  </si>
  <si>
    <t>カヌー</t>
  </si>
  <si>
    <t>33_カヌー</t>
  </si>
  <si>
    <t>アーチェリー</t>
  </si>
  <si>
    <t>34_アーチェリー</t>
  </si>
  <si>
    <t>空手道</t>
    <rPh sb="0" eb="2">
      <t>カラテ</t>
    </rPh>
    <rPh sb="2" eb="3">
      <t>ドウ</t>
    </rPh>
    <phoneticPr fontId="1"/>
  </si>
  <si>
    <t>35_空手道</t>
  </si>
  <si>
    <t>銃剣道</t>
    <rPh sb="0" eb="3">
      <t>ジュウケンドウ</t>
    </rPh>
    <phoneticPr fontId="1"/>
  </si>
  <si>
    <t>36_銃剣道</t>
  </si>
  <si>
    <t>クレー射撃</t>
  </si>
  <si>
    <t>37_クレー射撃</t>
  </si>
  <si>
    <t>なぎなた</t>
  </si>
  <si>
    <t>38_なぎなた</t>
  </si>
  <si>
    <t>ボウリング</t>
  </si>
  <si>
    <t>39_ボウリング</t>
  </si>
  <si>
    <t>ゴルフ</t>
  </si>
  <si>
    <t>40_ゴルフ</t>
  </si>
  <si>
    <t>トライアスロン</t>
  </si>
  <si>
    <t>41_トライアスロン</t>
  </si>
  <si>
    <t>一般社団法人広島県トライアスロン協会</t>
    <rPh sb="0" eb="6">
      <t>イッパンシャダンホウジン</t>
    </rPh>
    <rPh sb="6" eb="9">
      <t>ヒロシマケン</t>
    </rPh>
    <rPh sb="16" eb="18">
      <t>キョウカイ</t>
    </rPh>
    <phoneticPr fontId="1"/>
  </si>
  <si>
    <t>競技種目</t>
    <rPh sb="0" eb="2">
      <t>キョウギ</t>
    </rPh>
    <rPh sb="2" eb="4">
      <t>シュモク</t>
    </rPh>
    <phoneticPr fontId="2"/>
  </si>
  <si>
    <t>種目</t>
    <rPh sb="0" eb="2">
      <t>シュモク</t>
    </rPh>
    <phoneticPr fontId="2"/>
  </si>
  <si>
    <t>団体名</t>
    <rPh sb="0" eb="3">
      <t>ダンタイメイ</t>
    </rPh>
    <phoneticPr fontId="2"/>
  </si>
  <si>
    <t>記載責任者</t>
    <rPh sb="0" eb="5">
      <t>キサイセキニンシャ</t>
    </rPh>
    <phoneticPr fontId="2"/>
  </si>
  <si>
    <t>育成</t>
  </si>
  <si>
    <t>少年男女</t>
  </si>
  <si>
    <t>発掘</t>
  </si>
  <si>
    <t>強化</t>
  </si>
  <si>
    <t>少年女子</t>
  </si>
  <si>
    <t>少年男子</t>
  </si>
  <si>
    <t>成年女子</t>
  </si>
  <si>
    <t>成年男子</t>
  </si>
  <si>
    <t>成年男女</t>
  </si>
  <si>
    <t>様式２</t>
    <rPh sb="0" eb="2">
      <t>ヨウシキ</t>
    </rPh>
    <phoneticPr fontId="2"/>
  </si>
  <si>
    <t>様式３</t>
    <rPh sb="0" eb="2">
      <t>ヨウシキ</t>
    </rPh>
    <phoneticPr fontId="2"/>
  </si>
  <si>
    <t>様式４</t>
    <rPh sb="0" eb="2">
      <t>ヨウシキ</t>
    </rPh>
    <phoneticPr fontId="2"/>
  </si>
  <si>
    <t>番号</t>
    <rPh sb="0" eb="2">
      <t>バンゴウ</t>
    </rPh>
    <phoneticPr fontId="2"/>
  </si>
  <si>
    <t>強化</t>
    <rPh sb="0" eb="2">
      <t>キョウカ</t>
    </rPh>
    <phoneticPr fontId="2"/>
  </si>
  <si>
    <t>成年男子、成年男女</t>
    <rPh sb="0" eb="4">
      <t>セイネンダンシ</t>
    </rPh>
    <phoneticPr fontId="2"/>
  </si>
  <si>
    <t>成年女子</t>
    <rPh sb="0" eb="4">
      <t>セイネンジョシ</t>
    </rPh>
    <phoneticPr fontId="2"/>
  </si>
  <si>
    <t>少年男子、少年男女</t>
    <rPh sb="0" eb="4">
      <t>ショウネンダンシ</t>
    </rPh>
    <phoneticPr fontId="2"/>
  </si>
  <si>
    <t>育成</t>
    <rPh sb="0" eb="2">
      <t>イクセイ</t>
    </rPh>
    <phoneticPr fontId="2"/>
  </si>
  <si>
    <t>少年女子</t>
    <rPh sb="0" eb="2">
      <t>ショウネン</t>
    </rPh>
    <rPh sb="2" eb="4">
      <t>ジョシ</t>
    </rPh>
    <phoneticPr fontId="2"/>
  </si>
  <si>
    <t>発掘</t>
    <rPh sb="0" eb="2">
      <t>ハックツ</t>
    </rPh>
    <phoneticPr fontId="2"/>
  </si>
  <si>
    <t>少年男子、少年女子、少年男女</t>
    <phoneticPr fontId="2"/>
  </si>
  <si>
    <t>Jr指導者養成</t>
    <rPh sb="2" eb="5">
      <t>シドウシャ</t>
    </rPh>
    <rPh sb="5" eb="7">
      <t>ヨウセイ</t>
    </rPh>
    <phoneticPr fontId="2"/>
  </si>
  <si>
    <t>少年女子</t>
    <phoneticPr fontId="2"/>
  </si>
  <si>
    <t>少年男子、少年男女</t>
    <phoneticPr fontId="2"/>
  </si>
  <si>
    <t>備考</t>
    <rPh sb="0" eb="2">
      <t>ビコウ</t>
    </rPh>
    <phoneticPr fontId="2"/>
  </si>
  <si>
    <t>番号の変更なし</t>
    <rPh sb="0" eb="2">
      <t>バンゴウ</t>
    </rPh>
    <rPh sb="3" eb="5">
      <t>ヘンコウ</t>
    </rPh>
    <phoneticPr fontId="2"/>
  </si>
  <si>
    <t>600番台から変更</t>
    <rPh sb="3" eb="5">
      <t>バンダイ</t>
    </rPh>
    <rPh sb="7" eb="9">
      <t>ヘンコウ</t>
    </rPh>
    <phoneticPr fontId="2"/>
  </si>
  <si>
    <t>400番台から変更</t>
    <rPh sb="3" eb="5">
      <t>バンダイ</t>
    </rPh>
    <rPh sb="7" eb="9">
      <t>ヘンコウ</t>
    </rPh>
    <phoneticPr fontId="2"/>
  </si>
  <si>
    <t>700番台から変更</t>
    <rPh sb="3" eb="5">
      <t>バンダイ</t>
    </rPh>
    <rPh sb="7" eb="9">
      <t>ヘンコウ</t>
    </rPh>
    <phoneticPr fontId="2"/>
  </si>
  <si>
    <t>500番台、800番台を統合</t>
    <rPh sb="3" eb="5">
      <t>バンダイ</t>
    </rPh>
    <rPh sb="9" eb="11">
      <t>バンダイ</t>
    </rPh>
    <rPh sb="12" eb="14">
      <t>トウゴウ</t>
    </rPh>
    <phoneticPr fontId="2"/>
  </si>
  <si>
    <t>1100番台から変更</t>
    <rPh sb="4" eb="6">
      <t>バンダイ</t>
    </rPh>
    <rPh sb="8" eb="10">
      <t>ヘンコウ</t>
    </rPh>
    <phoneticPr fontId="2"/>
  </si>
  <si>
    <t>新採番について</t>
    <rPh sb="0" eb="1">
      <t>シン</t>
    </rPh>
    <rPh sb="1" eb="3">
      <t>サイバン</t>
    </rPh>
    <phoneticPr fontId="2"/>
  </si>
  <si>
    <t>計画入力について</t>
    <rPh sb="0" eb="4">
      <t>ケイカクニュウリョク</t>
    </rPh>
    <phoneticPr fontId="2"/>
  </si>
  <si>
    <t>・不必要な、シートは削除して提出してください。</t>
    <rPh sb="1" eb="4">
      <t>フヒツヨウ</t>
    </rPh>
    <rPh sb="10" eb="12">
      <t>サクジョ</t>
    </rPh>
    <rPh sb="14" eb="16">
      <t>テイシュツ</t>
    </rPh>
    <phoneticPr fontId="2"/>
  </si>
  <si>
    <t>・補助金総額を越えない計画をしてください。</t>
    <rPh sb="1" eb="4">
      <t>ホジョキン</t>
    </rPh>
    <rPh sb="4" eb="6">
      <t>ソウガク</t>
    </rPh>
    <rPh sb="7" eb="8">
      <t>コ</t>
    </rPh>
    <rPh sb="11" eb="13">
      <t>ケイカク</t>
    </rPh>
    <phoneticPr fontId="2"/>
  </si>
  <si>
    <t>※R８年度より、変更になります。</t>
    <rPh sb="3" eb="5">
      <t>ネンド</t>
    </rPh>
    <rPh sb="8" eb="10">
      <t>ヘンコウ</t>
    </rPh>
    <phoneticPr fontId="2"/>
  </si>
  <si>
    <t>確認事項</t>
    <rPh sb="0" eb="2">
      <t>カクニン</t>
    </rPh>
    <rPh sb="2" eb="4">
      <t>ジコウ</t>
    </rPh>
    <phoneticPr fontId="2"/>
  </si>
  <si>
    <t>様式</t>
    <rPh sb="0" eb="2">
      <t>ヨウシキ</t>
    </rPh>
    <phoneticPr fontId="2"/>
  </si>
  <si>
    <t>様式５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</si>
</sst>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&quot;¥&quot;#,##0_);[Red]\(&quot;¥&quot;#,##0\)"/>
    <numFmt numFmtId="177" formatCode="0&quot;日&quot;"/>
    <numFmt numFmtId="178" formatCode="0&quot;人&quot;"/>
    <numFmt numFmtId="179" formatCode="0&quot;泊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9FF9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3" fontId="9" fillId="0" borderId="0" xfId="0" applyNumberFormat="1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 applyProtection="1">
      <alignment horizontal="center" vertical="center" shrinkToFit="1"/>
      <protection locked="0" hidden="1"/>
    </xf>
    <xf numFmtId="176" fontId="6" fillId="0" borderId="0" xfId="0" applyNumberFormat="1" applyFont="1" applyAlignment="1" applyProtection="1">
      <alignment horizontal="center" vertical="center" shrinkToFit="1"/>
      <protection locked="0" hidden="1"/>
    </xf>
    <xf numFmtId="0" fontId="6" fillId="0" borderId="0" xfId="0" applyFont="1" applyAlignment="1" applyProtection="1">
      <alignment horizontal="center" vertical="center" shrinkToFit="1"/>
      <protection hidden="1"/>
    </xf>
    <xf numFmtId="0" fontId="0" fillId="0" borderId="0" xfId="0" applyProtection="1">
      <alignment vertical="center"/>
      <protection hidden="1"/>
    </xf>
    <xf numFmtId="177" fontId="6" fillId="0" borderId="0" xfId="0" applyNumberFormat="1" applyFont="1" applyAlignment="1" applyProtection="1">
      <alignment horizontal="right" vertical="center" shrinkToFit="1"/>
      <protection locked="0" hidden="1"/>
    </xf>
    <xf numFmtId="179" fontId="6" fillId="0" borderId="0" xfId="0" applyNumberFormat="1" applyFont="1" applyAlignment="1" applyProtection="1">
      <alignment horizontal="right" vertical="center" shrinkToFit="1"/>
      <protection locked="0" hidden="1"/>
    </xf>
    <xf numFmtId="178" fontId="11" fillId="0" borderId="0" xfId="0" applyNumberFormat="1" applyFont="1" applyAlignment="1" applyProtection="1">
      <alignment horizontal="right" vertical="center" shrinkToFit="1"/>
      <protection locked="0" hidden="1"/>
    </xf>
    <xf numFmtId="178" fontId="6" fillId="0" borderId="0" xfId="0" applyNumberFormat="1" applyFont="1" applyAlignment="1" applyProtection="1">
      <alignment horizontal="right" vertical="center" shrinkToFit="1"/>
      <protection locked="0" hidden="1"/>
    </xf>
    <xf numFmtId="178" fontId="3" fillId="0" borderId="0" xfId="0" applyNumberFormat="1" applyFont="1" applyAlignment="1" applyProtection="1">
      <alignment horizontal="right" vertical="center" shrinkToFit="1"/>
      <protection locked="0" hidden="1"/>
    </xf>
    <xf numFmtId="178" fontId="12" fillId="0" borderId="0" xfId="0" applyNumberFormat="1" applyFont="1" applyAlignment="1" applyProtection="1">
      <alignment horizontal="right" vertical="center" shrinkToFit="1"/>
      <protection locked="0" hidden="1"/>
    </xf>
    <xf numFmtId="3" fontId="6" fillId="0" borderId="0" xfId="0" applyNumberFormat="1" applyFont="1" applyAlignment="1" applyProtection="1">
      <alignment horizontal="right" vertical="center" shrinkToFit="1"/>
      <protection locked="0" hidden="1"/>
    </xf>
    <xf numFmtId="0" fontId="6" fillId="0" borderId="0" xfId="0" applyFont="1" applyAlignment="1" applyProtection="1">
      <alignment horizontal="right" vertical="center" shrinkToFit="1"/>
      <protection hidden="1"/>
    </xf>
    <xf numFmtId="0" fontId="11" fillId="0" borderId="0" xfId="0" applyFont="1" applyAlignment="1" applyProtection="1">
      <alignment horizontal="right" vertical="center" shrinkToFit="1"/>
      <protection hidden="1"/>
    </xf>
    <xf numFmtId="0" fontId="3" fillId="0" borderId="0" xfId="0" applyFont="1" applyAlignment="1" applyProtection="1">
      <alignment horizontal="right" vertical="center" shrinkToFit="1"/>
      <protection hidden="1"/>
    </xf>
    <xf numFmtId="0" fontId="12" fillId="0" borderId="0" xfId="0" applyFont="1" applyAlignment="1" applyProtection="1">
      <alignment horizontal="right" vertical="center" shrinkToFit="1"/>
      <protection hidden="1"/>
    </xf>
    <xf numFmtId="3" fontId="6" fillId="0" borderId="0" xfId="0" applyNumberFormat="1" applyFont="1" applyAlignment="1" applyProtection="1">
      <alignment horizontal="right" vertical="center" shrinkToFit="1"/>
      <protection hidden="1"/>
    </xf>
    <xf numFmtId="176" fontId="6" fillId="0" borderId="0" xfId="0" applyNumberFormat="1" applyFont="1" applyAlignment="1" applyProtection="1">
      <alignment horizontal="right" vertical="center" shrinkToFit="1"/>
      <protection hidden="1"/>
    </xf>
    <xf numFmtId="0" fontId="6" fillId="2" borderId="0" xfId="0" applyFont="1" applyFill="1" applyAlignment="1" applyProtection="1">
      <alignment horizontal="center" vertical="center" shrinkToFit="1"/>
      <protection hidden="1"/>
    </xf>
    <xf numFmtId="0" fontId="6" fillId="2" borderId="0" xfId="0" applyFont="1" applyFill="1" applyAlignment="1">
      <alignment horizontal="center" vertical="center" shrinkToFit="1"/>
    </xf>
    <xf numFmtId="0" fontId="11" fillId="2" borderId="0" xfId="0" applyFont="1" applyFill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shrinkToFit="1"/>
    </xf>
    <xf numFmtId="0" fontId="6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hidden="1"/>
    </xf>
    <xf numFmtId="0" fontId="14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right" vertical="center" shrinkToFit="1"/>
    </xf>
    <xf numFmtId="0" fontId="14" fillId="0" borderId="0" xfId="0" applyFont="1" applyAlignment="1">
      <alignment horizontal="right" vertical="center" shrinkToFit="1"/>
    </xf>
    <xf numFmtId="0" fontId="0" fillId="0" borderId="7" xfId="0" applyBorder="1" applyAlignment="1">
      <alignment horizontal="center" vertical="center"/>
    </xf>
    <xf numFmtId="0" fontId="16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3" borderId="7" xfId="0" applyFill="1" applyBorder="1">
      <alignment vertical="center"/>
    </xf>
    <xf numFmtId="0" fontId="0" fillId="4" borderId="7" xfId="0" applyFill="1" applyBorder="1">
      <alignment vertical="center"/>
    </xf>
    <xf numFmtId="0" fontId="0" fillId="5" borderId="7" xfId="0" applyFill="1" applyBorder="1">
      <alignment vertical="center"/>
    </xf>
    <xf numFmtId="0" fontId="0" fillId="6" borderId="7" xfId="0" applyFill="1" applyBorder="1">
      <alignment vertical="center"/>
    </xf>
    <xf numFmtId="0" fontId="0" fillId="6" borderId="8" xfId="0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 shrinkToFit="1"/>
    </xf>
    <xf numFmtId="0" fontId="0" fillId="5" borderId="7" xfId="0" applyFill="1" applyBorder="1" applyAlignment="1">
      <alignment vertical="center" shrinkToFit="1"/>
    </xf>
    <xf numFmtId="0" fontId="0" fillId="5" borderId="7" xfId="0" applyFill="1" applyBorder="1" applyAlignment="1">
      <alignment horizontal="left" vertical="center" shrinkToFit="1"/>
    </xf>
    <xf numFmtId="0" fontId="0" fillId="6" borderId="7" xfId="0" applyFill="1" applyBorder="1" applyAlignment="1">
      <alignment horizontal="left" vertical="center" shrinkToFit="1"/>
    </xf>
    <xf numFmtId="0" fontId="0" fillId="7" borderId="7" xfId="0" applyFill="1" applyBorder="1">
      <alignment vertical="center"/>
    </xf>
    <xf numFmtId="0" fontId="0" fillId="7" borderId="7" xfId="0" applyFill="1" applyBorder="1" applyAlignment="1">
      <alignment horizontal="left" vertical="center" shrinkToFit="1"/>
    </xf>
    <xf numFmtId="0" fontId="17" fillId="0" borderId="0" xfId="0" applyFont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9" fillId="7" borderId="10" xfId="0" applyFont="1" applyFill="1" applyBorder="1" applyAlignment="1">
      <alignment horizontal="left" vertical="center"/>
    </xf>
    <xf numFmtId="0" fontId="9" fillId="7" borderId="11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46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B9FFE3"/>
        </patternFill>
      </fill>
    </dxf>
    <dxf>
      <fill>
        <patternFill>
          <bgColor theme="0" tint="-0.34998626667073579"/>
        </patternFill>
      </fill>
    </dxf>
    <dxf>
      <font>
        <strike val="0"/>
        <color auto="1"/>
      </font>
      <fill>
        <patternFill>
          <bgColor theme="0"/>
        </patternFill>
      </fill>
      <border>
        <left/>
        <right style="thin">
          <color auto="1"/>
        </right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B9FFE3"/>
        </patternFill>
      </fill>
    </dxf>
    <dxf>
      <fill>
        <patternFill>
          <bgColor theme="0" tint="-0.34998626667073579"/>
        </patternFill>
      </fill>
    </dxf>
    <dxf>
      <font>
        <strike val="0"/>
        <color auto="1"/>
      </font>
      <fill>
        <patternFill>
          <bgColor theme="0"/>
        </patternFill>
      </fill>
      <border>
        <left/>
        <right style="thin">
          <color auto="1"/>
        </right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B9FFE3"/>
        </patternFill>
      </fill>
    </dxf>
    <dxf>
      <fill>
        <patternFill>
          <bgColor theme="0" tint="-0.34998626667073579"/>
        </patternFill>
      </fill>
    </dxf>
    <dxf>
      <font>
        <strike val="0"/>
        <color auto="1"/>
      </font>
      <fill>
        <patternFill>
          <bgColor theme="0"/>
        </patternFill>
      </fill>
      <border>
        <left/>
        <right style="thin">
          <color auto="1"/>
        </right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B9FFE3"/>
        </patternFill>
      </fill>
    </dxf>
    <dxf>
      <fill>
        <patternFill>
          <bgColor theme="0" tint="-0.34998626667073579"/>
        </patternFill>
      </fill>
    </dxf>
    <dxf>
      <font>
        <strike val="0"/>
        <color auto="1"/>
      </font>
      <fill>
        <patternFill>
          <bgColor theme="0"/>
        </patternFill>
      </fill>
      <border>
        <left/>
        <right style="thin">
          <color auto="1"/>
        </right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B9FFE3"/>
        </patternFill>
      </fill>
    </dxf>
    <dxf>
      <fill>
        <patternFill>
          <bgColor theme="0" tint="-0.34998626667073579"/>
        </patternFill>
      </fill>
    </dxf>
    <dxf>
      <font>
        <strike val="0"/>
        <color auto="1"/>
      </font>
      <fill>
        <patternFill>
          <bgColor theme="0"/>
        </patternFill>
      </fill>
      <border>
        <left/>
        <right style="thin">
          <color auto="1"/>
        </right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B9FFE3"/>
        </patternFill>
      </fill>
    </dxf>
    <dxf>
      <fill>
        <patternFill>
          <bgColor theme="0" tint="-0.34998626667073579"/>
        </patternFill>
      </fill>
    </dxf>
    <dxf>
      <font>
        <strike val="0"/>
        <color auto="1"/>
      </font>
      <fill>
        <patternFill>
          <bgColor theme="0"/>
        </patternFill>
      </fill>
      <border>
        <left/>
        <right style="thin">
          <color auto="1"/>
        </right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B9FFE3"/>
        </patternFill>
      </fill>
    </dxf>
    <dxf>
      <fill>
        <patternFill>
          <bgColor theme="0" tint="-0.34998626667073579"/>
        </patternFill>
      </fill>
    </dxf>
    <dxf>
      <font>
        <strike val="0"/>
        <color auto="1"/>
      </font>
      <fill>
        <patternFill>
          <bgColor theme="0"/>
        </patternFill>
      </fill>
      <border>
        <left/>
        <right style="thin">
          <color auto="1"/>
        </right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B9FFE3"/>
        </patternFill>
      </fill>
    </dxf>
    <dxf>
      <fill>
        <patternFill>
          <bgColor theme="0" tint="-0.34998626667073579"/>
        </patternFill>
      </fill>
    </dxf>
    <dxf>
      <font>
        <strike val="0"/>
        <color auto="1"/>
      </font>
      <fill>
        <patternFill>
          <bgColor theme="0"/>
        </patternFill>
      </fill>
      <border>
        <left/>
        <right style="thin">
          <color auto="1"/>
        </right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B9FFE3"/>
        </patternFill>
      </fill>
    </dxf>
    <dxf>
      <fill>
        <patternFill>
          <bgColor theme="0" tint="-0.34998626667073579"/>
        </patternFill>
      </fill>
    </dxf>
    <dxf>
      <font>
        <strike val="0"/>
        <color auto="1"/>
      </font>
      <fill>
        <patternFill>
          <bgColor theme="0"/>
        </patternFill>
      </fill>
      <border>
        <left/>
        <right style="thin">
          <color auto="1"/>
        </right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B9FFE3"/>
        </patternFill>
      </fill>
    </dxf>
    <dxf>
      <fill>
        <patternFill>
          <bgColor theme="0" tint="-0.34998626667073579"/>
        </patternFill>
      </fill>
    </dxf>
    <dxf>
      <font>
        <strike val="0"/>
        <color auto="1"/>
      </font>
      <fill>
        <patternFill>
          <bgColor theme="0"/>
        </patternFill>
      </fill>
      <border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6" formatCode="&quot;¥&quot;#,##0_);[Red]\(&quot;¥&quot;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176" formatCode="&quot;¥&quot;#,##0_);[Red]\(&quot;¥&quot;#,##0\)"/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" formatCode="#,##0"/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9" formatCode="0&quot;泊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7" formatCode="0&quot;日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1" hidden="1"/>
    </dxf>
    <dxf>
      <border outline="0">
        <left style="medium">
          <color auto="1"/>
        </left>
        <right style="medium">
          <color rgb="FF000000"/>
        </right>
        <top style="medium">
          <color auto="1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6" formatCode="&quot;¥&quot;#,##0_);[Red]\(&quot;¥&quot;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176" formatCode="&quot;¥&quot;#,##0_);[Red]\(&quot;¥&quot;#,##0\)"/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" formatCode="#,##0"/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9" formatCode="0&quot;泊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7" formatCode="0&quot;日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1" hidden="1"/>
    </dxf>
    <dxf>
      <border outline="0">
        <left style="medium">
          <color auto="1"/>
        </left>
        <right style="medium">
          <color rgb="FF000000"/>
        </right>
        <top style="medium">
          <color auto="1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6" formatCode="&quot;¥&quot;#,##0_);[Red]\(&quot;¥&quot;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176" formatCode="&quot;¥&quot;#,##0_);[Red]\(&quot;¥&quot;#,##0\)"/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" formatCode="#,##0"/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9" formatCode="0&quot;泊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7" formatCode="0&quot;日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1" hidden="1"/>
    </dxf>
    <dxf>
      <border outline="0">
        <left style="medium">
          <color auto="1"/>
        </left>
        <right style="medium">
          <color rgb="FF000000"/>
        </right>
        <top style="medium">
          <color auto="1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6" formatCode="&quot;¥&quot;#,##0_);[Red]\(&quot;¥&quot;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176" formatCode="&quot;¥&quot;#,##0_);[Red]\(&quot;¥&quot;#,##0\)"/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" formatCode="#,##0"/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9" formatCode="0&quot;泊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7" formatCode="0&quot;日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1" hidden="1"/>
    </dxf>
    <dxf>
      <border outline="0">
        <left style="medium">
          <color auto="1"/>
        </left>
        <right style="medium">
          <color rgb="FF000000"/>
        </right>
        <top style="medium">
          <color auto="1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6" formatCode="&quot;¥&quot;#,##0_);[Red]\(&quot;¥&quot;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176" formatCode="&quot;¥&quot;#,##0_);[Red]\(&quot;¥&quot;#,##0\)"/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" formatCode="#,##0"/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9" formatCode="0&quot;泊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7" formatCode="0&quot;日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1" hidden="1"/>
    </dxf>
    <dxf>
      <border outline="0">
        <left style="medium">
          <color auto="1"/>
        </left>
        <right style="medium">
          <color rgb="FF000000"/>
        </right>
        <top style="medium">
          <color auto="1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6" formatCode="&quot;¥&quot;#,##0_);[Red]\(&quot;¥&quot;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176" formatCode="&quot;¥&quot;#,##0_);[Red]\(&quot;¥&quot;#,##0\)"/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" formatCode="#,##0"/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9" formatCode="0&quot;泊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7" formatCode="0&quot;日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1" hidden="1"/>
    </dxf>
    <dxf>
      <border outline="0">
        <left style="medium">
          <color auto="1"/>
        </left>
        <right style="medium">
          <color rgb="FF000000"/>
        </right>
        <top style="medium">
          <color auto="1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6" formatCode="&quot;¥&quot;#,##0_);[Red]\(&quot;¥&quot;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176" formatCode="&quot;¥&quot;#,##0_);[Red]\(&quot;¥&quot;#,##0\)"/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" formatCode="#,##0"/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9" formatCode="0&quot;泊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7" formatCode="0&quot;日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1" hidden="1"/>
    </dxf>
    <dxf>
      <border outline="0">
        <left style="medium">
          <color auto="1"/>
        </left>
        <right style="medium">
          <color rgb="FF000000"/>
        </right>
        <top style="medium">
          <color auto="1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6" formatCode="&quot;¥&quot;#,##0_);[Red]\(&quot;¥&quot;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176" formatCode="&quot;¥&quot;#,##0_);[Red]\(&quot;¥&quot;#,##0\)"/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" formatCode="#,##0"/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9" formatCode="0&quot;泊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7" formatCode="0&quot;日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1" hidden="1"/>
    </dxf>
    <dxf>
      <border outline="0">
        <left style="medium">
          <color auto="1"/>
        </left>
        <right style="medium">
          <color rgb="FF000000"/>
        </right>
        <top style="medium">
          <color auto="1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6" formatCode="&quot;¥&quot;#,##0_);[Red]\(&quot;¥&quot;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176" formatCode="&quot;¥&quot;#,##0_);[Red]\(&quot;¥&quot;#,##0\)"/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" formatCode="#,##0"/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9" formatCode="0&quot;泊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7" formatCode="0&quot;日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1" hidden="1"/>
    </dxf>
    <dxf>
      <border outline="0">
        <left style="medium">
          <color auto="1"/>
        </left>
        <right style="medium">
          <color rgb="FF000000"/>
        </right>
        <top style="medium">
          <color auto="1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6" formatCode="&quot;¥&quot;#,##0_);[Red]\(&quot;¥&quot;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176" formatCode="&quot;¥&quot;#,##0_);[Red]\(&quot;¥&quot;#,##0\)"/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" formatCode="#,##0"/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minor"/>
      </font>
      <numFmt numFmtId="178" formatCode="0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9" formatCode="0&quot;泊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righ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7" formatCode="0&quot;日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1" hidden="1"/>
    </dxf>
    <dxf>
      <border outline="0">
        <left style="medium">
          <color auto="1"/>
        </left>
        <right style="medium">
          <color indexed="64"/>
        </right>
        <top style="medium">
          <color auto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  <vertical style="thin">
          <color auto="1"/>
        </vertical>
        <horizontal style="dotted">
          <color auto="1"/>
        </horizontal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  <vertical style="thin">
          <color auto="1"/>
        </vertical>
        <horizontal style="dotted">
          <color auto="1"/>
        </horizontal>
      </border>
    </dxf>
    <dxf>
      <font>
        <b val="0"/>
        <i val="0"/>
        <strike val="0"/>
        <color auto="1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>
          <bgColor auto="1"/>
        </patternFill>
      </fill>
      <border>
        <left style="medium">
          <color auto="1"/>
        </left>
        <right style="medium">
          <color auto="1"/>
        </right>
        <top style="thin">
          <color auto="1"/>
        </top>
        <bottom style="medium">
          <color auto="1"/>
        </bottom>
        <vertical style="thin">
          <color auto="1"/>
        </vertical>
        <horizontal style="hair">
          <color auto="1"/>
        </horizontal>
      </border>
    </dxf>
    <dxf>
      <fill>
        <patternFill patternType="none">
          <bgColor auto="1"/>
        </patternFill>
      </fill>
      <border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hair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92D050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/>
      </border>
    </dxf>
  </dxfs>
  <tableStyles count="2" defaultTableStyle="TableStyleMedium2" defaultPivotStyle="PivotStyleLight16">
    <tableStyle name="テーブル スタイル 1" pivot="0" count="5" xr9:uid="{00000000-0011-0000-FFFF-FFFF00000000}">
      <tableStyleElement type="wholeTable" dxfId="460"/>
      <tableStyleElement type="headerRow" dxfId="459"/>
      <tableStyleElement type="totalRow" dxfId="458"/>
      <tableStyleElement type="firstRowStripe" size="5" dxfId="457"/>
      <tableStyleElement type="secondRowStripe" size="5" dxfId="456"/>
    </tableStyle>
    <tableStyle name="テーブル スタイル 2" pivot="0" count="4" xr9:uid="{00000000-0011-0000-FFFF-FFFF01000000}">
      <tableStyleElement type="wholeTable" dxfId="455"/>
      <tableStyleElement type="headerRow" dxfId="454"/>
      <tableStyleElement type="firstColumnStripe" size="5" dxfId="453"/>
      <tableStyleElement type="secondColumnStripe" size="5" dxfId="452"/>
    </tableStyle>
  </tableStyles>
  <colors>
    <mruColors>
      <color rgb="FFFF3399"/>
      <color rgb="FF99FF99"/>
      <color rgb="FF66FF66"/>
      <color rgb="FFB9FFE3"/>
      <color rgb="FFCCFFCC"/>
      <color rgb="FF99FFCC"/>
      <color rgb="FFD1F0A4"/>
      <color rgb="FF66FFFF"/>
      <color rgb="FF00FF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テーブル1" displayName="テーブル1" ref="B5:T42" totalsRowCount="1" headerRowDxfId="451" tableBorderDxfId="450">
  <tableColumns count="19">
    <tableColumn id="1" xr3:uid="{00000000-0010-0000-0000-000001000000}" name="No．" totalsRowLabel="集計" dataDxfId="449" totalsRowDxfId="448">
      <calculatedColumnFormula>ROW()-5</calculatedColumnFormula>
    </tableColumn>
    <tableColumn id="21" xr3:uid="{FBEC0A24-AAE9-4DA2-827B-274A3DA9E02A}" name="種目" dataDxfId="447" totalsRowDxfId="446">
      <calculatedColumnFormula>IFERROR(INDEX(リスト!$B$3:$D$50,MATCH($I$2,リスト!$B$3:$B$50,0),2),"")</calculatedColumnFormula>
    </tableColumn>
    <tableColumn id="19" xr3:uid="{167A32AA-EC68-4453-936D-654EB7F9D007}" name="団体名" dataDxfId="445" totalsRowDxfId="444">
      <calculatedColumnFormula>IFERROR(INDEX(リスト!$B$3:$D$50,MATCH($I$2,リスト!$B$3:$B$50,0),3),"")</calculatedColumnFormula>
    </tableColumn>
    <tableColumn id="18" xr3:uid="{24AB7AC7-20BC-40F5-BAF5-2FDC73E7BFAB}" name="種別" dataDxfId="443" totalsRowDxfId="442">
      <calculatedColumnFormula>$N$2</calculatedColumnFormula>
    </tableColumn>
    <tableColumn id="17" xr3:uid="{95DA946B-91D6-4384-A2DE-A42A165FC23C}" name="区分" dataDxfId="441" totalsRowDxfId="440">
      <calculatedColumnFormula>$N$3</calculatedColumnFormula>
    </tableColumn>
    <tableColumn id="16" xr3:uid="{0137A3B2-AFC1-4824-9A04-CB0D4943D98C}" name="記載責任者" dataDxfId="439" totalsRowDxfId="438">
      <calculatedColumnFormula>$I$3</calculatedColumnFormula>
    </tableColumn>
    <tableColumn id="2" xr3:uid="{00000000-0010-0000-0000-000002000000}" name="月" dataDxfId="437" totalsRowDxfId="436"/>
    <tableColumn id="3" xr3:uid="{00000000-0010-0000-0000-000003000000}" name="時期" dataDxfId="435" totalsRowDxfId="434"/>
    <tableColumn id="4" xr3:uid="{00000000-0010-0000-0000-000004000000}" name="プログラム等" dataDxfId="433" totalsRowDxfId="432"/>
    <tableColumn id="5" xr3:uid="{00000000-0010-0000-0000-000005000000}" name="日数" dataDxfId="431" totalsRowDxfId="430"/>
    <tableColumn id="6" xr3:uid="{00000000-0010-0000-0000-000006000000}" name="泊数" dataDxfId="429" totalsRowDxfId="428"/>
    <tableColumn id="7" xr3:uid="{00000000-0010-0000-0000-000007000000}" name="監督_x000a_指導者" dataDxfId="427" totalsRowDxfId="426"/>
    <tableColumn id="8" xr3:uid="{00000000-0010-0000-0000-000008000000}" name="選手" dataDxfId="425" totalsRowDxfId="424"/>
    <tableColumn id="9" xr3:uid="{00000000-0010-0000-0000-000009000000}" name="トップ_x000a_コーチ" dataDxfId="423" totalsRowDxfId="422"/>
    <tableColumn id="10" xr3:uid="{00000000-0010-0000-0000-00000A000000}" name="ドクター_x000a_トレーナー" dataDxfId="421" totalsRowDxfId="420"/>
    <tableColumn id="11" xr3:uid="{00000000-0010-0000-0000-00000B000000}" name="場所" dataDxfId="419" totalsRowDxfId="418"/>
    <tableColumn id="12" xr3:uid="{00000000-0010-0000-0000-00000C000000}" name="経費" totalsRowFunction="sum" dataDxfId="417" totalsRowDxfId="416"/>
    <tableColumn id="13" xr3:uid="{00000000-0010-0000-0000-00000D000000}" name="補助金" totalsRowFunction="sum" dataDxfId="415" totalsRowDxfId="414"/>
    <tableColumn id="14" xr3:uid="{00000000-0010-0000-0000-00000E000000}" name="備考_x000a_(大会・選考日程など)" dataDxfId="413" totalsRowDxfId="412"/>
  </tableColumns>
  <tableStyleInfo name="テーブル スタイル 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8416BCA-6467-485B-AB72-BBF5A7BCB8CB}" name="テーブル12311" displayName="テーブル12311" ref="B5:U33" totalsRowCount="1" headerRowDxfId="85" tableBorderDxfId="84">
  <tableColumns count="20">
    <tableColumn id="1" xr3:uid="{24226CF1-2FEF-46DA-BB13-4F9C1725BBEA}" name="No．" totalsRowLabel="集計" dataDxfId="83" totalsRowDxfId="82">
      <calculatedColumnFormula>ROW()-5</calculatedColumnFormula>
    </tableColumn>
    <tableColumn id="21" xr3:uid="{7458E75D-A8D5-4EFD-998A-D53099239077}" name="種目" dataDxfId="81" totalsRowDxfId="80">
      <calculatedColumnFormula>IFERROR(INDEX(リスト!$B$3:$D$50,MATCH($I$2,リスト!$B$3:$B$50,0),2),"")</calculatedColumnFormula>
    </tableColumn>
    <tableColumn id="19" xr3:uid="{C4397F54-2C15-4694-9813-FA71D4CAD43A}" name="団体名" dataDxfId="79" totalsRowDxfId="78">
      <calculatedColumnFormula>IFERROR(INDEX(リスト!$B$3:$D$50,MATCH($I$2,リスト!$B$3:$B$50,0),3),"")</calculatedColumnFormula>
    </tableColumn>
    <tableColumn id="18" xr3:uid="{99168228-6026-46E0-8DA8-22CC811043EB}" name="種別" dataDxfId="77" totalsRowDxfId="76">
      <calculatedColumnFormula>$N$2</calculatedColumnFormula>
    </tableColumn>
    <tableColumn id="17" xr3:uid="{09D87537-8F6D-4EB0-B9CD-36A162C0F5CE}" name="区分" dataDxfId="75" totalsRowDxfId="74">
      <calculatedColumnFormula>$N$3</calculatedColumnFormula>
    </tableColumn>
    <tableColumn id="16" xr3:uid="{1A743FB1-0C05-4BF5-9942-62FEF29CA04F}" name="記載責任者" dataDxfId="73" totalsRowDxfId="72">
      <calculatedColumnFormula>$I$3</calculatedColumnFormula>
    </tableColumn>
    <tableColumn id="2" xr3:uid="{C6CEE6C4-4F74-4376-8210-D5C606687C3D}" name="月" dataDxfId="71" totalsRowDxfId="70"/>
    <tableColumn id="3" xr3:uid="{106CEB28-A0E7-4693-BFD1-B6B8C6517056}" name="時期" dataDxfId="69" totalsRowDxfId="68"/>
    <tableColumn id="4" xr3:uid="{5BA668F2-79E5-4AFE-8231-769A29891C98}" name="プログラム等" dataDxfId="67" totalsRowDxfId="66"/>
    <tableColumn id="5" xr3:uid="{B5899AAF-36C5-44E7-A241-B19B95C6D244}" name="日数" dataDxfId="65" totalsRowDxfId="64"/>
    <tableColumn id="6" xr3:uid="{7164C7B5-1D4D-40AA-A661-A918E62079E0}" name="泊数" dataDxfId="63" totalsRowDxfId="62"/>
    <tableColumn id="7" xr3:uid="{F1E1D546-DC5E-4B35-BB60-4ED4D474AF7E}" name="監督_x000a_指導者" dataDxfId="61" totalsRowDxfId="60"/>
    <tableColumn id="8" xr3:uid="{7C7A8B51-A365-4FA2-86F6-35A6FC8CC994}" name="選手" dataDxfId="59" totalsRowDxfId="58"/>
    <tableColumn id="9" xr3:uid="{477589FC-A316-41CC-B070-8245DF9E129B}" name="トップ_x000a_コーチ" dataDxfId="57" totalsRowDxfId="56"/>
    <tableColumn id="10" xr3:uid="{90224472-3762-4947-AEAA-14876F555C72}" name="ドクター_x000a_トレーナー" dataDxfId="55" totalsRowDxfId="54"/>
    <tableColumn id="11" xr3:uid="{A8DC574E-F159-42F3-AFBB-8C863991CFA6}" name="場所" dataDxfId="53" totalsRowDxfId="52"/>
    <tableColumn id="12" xr3:uid="{43D285F5-C960-496C-BF04-BB4B4E75074A}" name="経費" totalsRowFunction="sum" dataDxfId="51" totalsRowDxfId="50"/>
    <tableColumn id="13" xr3:uid="{A5C479A0-80E7-4023-A2BE-239BBB113B19}" name="補助金" totalsRowFunction="sum" dataDxfId="49" totalsRowDxfId="48"/>
    <tableColumn id="14" xr3:uid="{BB89F55C-FC8E-416D-A67C-F3A9AB44672F}" name="備考_x000a_(大会・選考日程など)" dataDxfId="47" totalsRowDxfId="46"/>
    <tableColumn id="15" xr3:uid="{B432DCB9-AFF7-47ED-887A-A2939CAE4ECC}" name="対象選手" dataDxfId="45" totalsRowDxfId="44"/>
  </tableColumns>
  <tableStyleInfo name="テーブル スタイル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B68AB31-3044-47AE-A3E1-3C777B8BFE82}" name="テーブル1413" displayName="テーブル1413" ref="B5:T42" totalsRowCount="1" headerRowDxfId="411" tableBorderDxfId="410">
  <tableColumns count="19">
    <tableColumn id="1" xr3:uid="{88E38000-2EA5-4B8A-9E82-E2B10A007864}" name="No．" totalsRowLabel="集計" dataDxfId="409" totalsRowDxfId="408">
      <calculatedColumnFormula>ROW()-5</calculatedColumnFormula>
    </tableColumn>
    <tableColumn id="21" xr3:uid="{AA5EF54E-9F2C-4E65-9734-9CFC55BFDAB1}" name="種目" dataDxfId="407" totalsRowDxfId="406">
      <calculatedColumnFormula>IFERROR(INDEX(リスト!$B$3:$D$50,MATCH($I$2,リスト!$B$3:$B$50,0),2),"")</calculatedColumnFormula>
    </tableColumn>
    <tableColumn id="19" xr3:uid="{B534388E-F80A-4EB9-915D-7C352BE9E854}" name="団体名" dataDxfId="405" totalsRowDxfId="404">
      <calculatedColumnFormula>IFERROR(INDEX(リスト!$B$3:$D$50,MATCH($I$2,リスト!$B$3:$B$50,0),3),"")</calculatedColumnFormula>
    </tableColumn>
    <tableColumn id="18" xr3:uid="{BAB9ADB2-86F0-4F0D-8D51-59C5D04109E3}" name="種別" dataDxfId="403" totalsRowDxfId="402">
      <calculatedColumnFormula>$N$2</calculatedColumnFormula>
    </tableColumn>
    <tableColumn id="17" xr3:uid="{2F842148-2B62-4112-9B70-F577B9243EFD}" name="区分" dataDxfId="401" totalsRowDxfId="400">
      <calculatedColumnFormula>$N$3</calculatedColumnFormula>
    </tableColumn>
    <tableColumn id="16" xr3:uid="{89B3A919-5AE2-41D4-BA41-1CDE9D8493E4}" name="記載責任者" dataDxfId="399" totalsRowDxfId="398">
      <calculatedColumnFormula>$I$3</calculatedColumnFormula>
    </tableColumn>
    <tableColumn id="2" xr3:uid="{51F1CF3C-CA5B-438E-BB27-E1AA54908643}" name="月" dataDxfId="397" totalsRowDxfId="396"/>
    <tableColumn id="3" xr3:uid="{573ACD27-70AD-46DA-A79A-D7782F68B9B1}" name="時期" dataDxfId="395" totalsRowDxfId="394"/>
    <tableColumn id="4" xr3:uid="{24CE2D8D-864C-4260-B34A-A08C499A04EB}" name="プログラム等" dataDxfId="393" totalsRowDxfId="392"/>
    <tableColumn id="5" xr3:uid="{2673093D-A934-4310-8F63-F2801CEAF14B}" name="日数" dataDxfId="391" totalsRowDxfId="390"/>
    <tableColumn id="6" xr3:uid="{D01D9627-D33E-4F70-8458-2F62C1C17644}" name="泊数" dataDxfId="389" totalsRowDxfId="388"/>
    <tableColumn id="7" xr3:uid="{1DF86303-C419-4D8C-8CC5-1D7941964561}" name="監督_x000a_指導者" dataDxfId="387" totalsRowDxfId="386"/>
    <tableColumn id="8" xr3:uid="{FCC5C568-0BC2-4976-AA65-6671E9989B01}" name="選手" dataDxfId="385" totalsRowDxfId="384"/>
    <tableColumn id="9" xr3:uid="{8419EAFF-4E55-42E8-B649-81BC3853B948}" name="トップ_x000a_コーチ" dataDxfId="383" totalsRowDxfId="382"/>
    <tableColumn id="10" xr3:uid="{A3AFA6FF-F0F4-40FE-AA85-463E8180D741}" name="ドクター_x000a_トレーナー" dataDxfId="381" totalsRowDxfId="380"/>
    <tableColumn id="11" xr3:uid="{1148B2B1-413E-4759-B6C5-E76388527D00}" name="場所" dataDxfId="379" totalsRowDxfId="378"/>
    <tableColumn id="12" xr3:uid="{2B519EC7-7470-4150-A688-CC00D278FCC0}" name="経費" totalsRowFunction="sum" dataDxfId="377" totalsRowDxfId="376"/>
    <tableColumn id="13" xr3:uid="{C309465E-A5DD-44BF-9F27-DC5C0F65EAE4}" name="補助金" totalsRowFunction="sum" dataDxfId="375" totalsRowDxfId="374"/>
    <tableColumn id="14" xr3:uid="{F93B86DE-4A49-4C88-8D5F-75432DF24B95}" name="備考_x000a_(大会・選考日程など)" dataDxfId="373" totalsRowDxfId="372"/>
  </tableColumns>
  <tableStyleInfo name="テーブル スタイル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B0FB6C-69D9-454C-BBF4-CE6F45720777}" name="テーブル14" displayName="テーブル14" ref="B5:T42" totalsRowCount="1" headerRowDxfId="371" tableBorderDxfId="370">
  <tableColumns count="19">
    <tableColumn id="1" xr3:uid="{9147319B-E92C-4EA7-8A9A-72DCEBB6AF17}" name="No．" totalsRowLabel="集計" dataDxfId="369" totalsRowDxfId="368">
      <calculatedColumnFormula>ROW()-5</calculatedColumnFormula>
    </tableColumn>
    <tableColumn id="21" xr3:uid="{FBE777DF-43EF-4770-8A77-7DF33DE698B7}" name="種目" dataDxfId="367" totalsRowDxfId="366">
      <calculatedColumnFormula>IFERROR(INDEX(リスト!$B$3:$D$50,MATCH($I$2,リスト!$B$3:$B$50,0),2),"")</calculatedColumnFormula>
    </tableColumn>
    <tableColumn id="19" xr3:uid="{AEBA78F9-7838-4F02-9960-FEB97AB997BF}" name="団体名" dataDxfId="365" totalsRowDxfId="364">
      <calculatedColumnFormula>IFERROR(INDEX(リスト!$B$3:$D$50,MATCH($I$2,リスト!$B$3:$B$50,0),3),"")</calculatedColumnFormula>
    </tableColumn>
    <tableColumn id="18" xr3:uid="{971C0C8D-F107-4329-B0A9-E67FDA37DD41}" name="種別" dataDxfId="363" totalsRowDxfId="362">
      <calculatedColumnFormula>$N$2</calculatedColumnFormula>
    </tableColumn>
    <tableColumn id="17" xr3:uid="{52FD5EF6-D252-45F3-B4B9-A07890474117}" name="区分" dataDxfId="361" totalsRowDxfId="360">
      <calculatedColumnFormula>$N$3</calculatedColumnFormula>
    </tableColumn>
    <tableColumn id="16" xr3:uid="{A3A4D698-A95F-4AEA-A8E3-1EFDEF2C0E0F}" name="記載責任者" dataDxfId="359" totalsRowDxfId="358">
      <calculatedColumnFormula>$I$3</calculatedColumnFormula>
    </tableColumn>
    <tableColumn id="2" xr3:uid="{772AFD1F-0941-4AA7-8495-FDF773F3B4A8}" name="月" dataDxfId="357" totalsRowDxfId="356"/>
    <tableColumn id="3" xr3:uid="{136032D3-E2E2-44A1-B66C-47065CF4DB2B}" name="時期" dataDxfId="355" totalsRowDxfId="354"/>
    <tableColumn id="4" xr3:uid="{C6C8CFD9-41C6-49FC-A9E4-842A5AC8D7A2}" name="プログラム等" dataDxfId="353" totalsRowDxfId="352"/>
    <tableColumn id="5" xr3:uid="{FA48F59A-A40D-436F-826C-015B807774CA}" name="日数" dataDxfId="351" totalsRowDxfId="350"/>
    <tableColumn id="6" xr3:uid="{06866594-CE38-4A5E-9B6D-4FCDAFD5DD55}" name="泊数" dataDxfId="349" totalsRowDxfId="348"/>
    <tableColumn id="7" xr3:uid="{667C2A4E-383B-4F69-9557-AC51594FF58A}" name="監督_x000a_指導者" dataDxfId="347" totalsRowDxfId="346"/>
    <tableColumn id="8" xr3:uid="{1B8019FF-437C-479A-8BE2-290937604A3C}" name="選手" dataDxfId="345" totalsRowDxfId="344"/>
    <tableColumn id="9" xr3:uid="{2F63E8A2-5D67-4D34-9B76-CD68A5B7C81A}" name="トップ_x000a_コーチ" dataDxfId="343" totalsRowDxfId="342"/>
    <tableColumn id="10" xr3:uid="{45EE1CBD-B7E5-4995-B930-5C13C35DFF1A}" name="ドクター_x000a_トレーナー" dataDxfId="341" totalsRowDxfId="340"/>
    <tableColumn id="11" xr3:uid="{5E74BDF1-74A3-4A5E-BAC6-4C1C7F35A5AA}" name="場所" dataDxfId="339" totalsRowDxfId="338"/>
    <tableColumn id="12" xr3:uid="{49FD0F09-01F3-413C-BA32-1FEF8B8F6E45}" name="経費" totalsRowFunction="sum" dataDxfId="337" totalsRowDxfId="336"/>
    <tableColumn id="13" xr3:uid="{73D060FB-3C38-4A44-9B43-5199A33457F7}" name="補助金" totalsRowFunction="sum" dataDxfId="335" totalsRowDxfId="334"/>
    <tableColumn id="14" xr3:uid="{68471725-B2E0-4B41-9659-63153C5C6197}" name="備考_x000a_(大会・選考日程など)" dataDxfId="333" totalsRowDxfId="332"/>
  </tableColumns>
  <tableStyleInfo name="テーブル スタイル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B7BE19C-D94A-48B8-8F94-DFB543959F6F}" name="テーブル1456" displayName="テーブル1456" ref="B5:T42" totalsRowCount="1" headerRowDxfId="331" tableBorderDxfId="330">
  <tableColumns count="19">
    <tableColumn id="1" xr3:uid="{9C709BA7-BD07-4303-B4B8-526631BD5F67}" name="No．" totalsRowLabel="集計" dataDxfId="329" totalsRowDxfId="328">
      <calculatedColumnFormula>ROW()-5</calculatedColumnFormula>
    </tableColumn>
    <tableColumn id="21" xr3:uid="{C29004F4-110A-4356-8EF5-D7EBE701813A}" name="種目" dataDxfId="327" totalsRowDxfId="326">
      <calculatedColumnFormula>IFERROR(INDEX(リスト!$B$3:$D$50,MATCH($I$2,リスト!$B$3:$B$50,0),2),"")</calculatedColumnFormula>
    </tableColumn>
    <tableColumn id="19" xr3:uid="{794DB3FF-3B23-43CB-BD5F-510A06671512}" name="団体名" dataDxfId="325" totalsRowDxfId="324">
      <calculatedColumnFormula>IFERROR(INDEX(リスト!$B$3:$D$50,MATCH($I$2,リスト!$B$3:$B$50,0),3),"")</calculatedColumnFormula>
    </tableColumn>
    <tableColumn id="18" xr3:uid="{0482FC50-4E08-4EC2-B69B-8BBB6DCEAF90}" name="種別" dataDxfId="323" totalsRowDxfId="322">
      <calculatedColumnFormula>$N$2</calculatedColumnFormula>
    </tableColumn>
    <tableColumn id="17" xr3:uid="{D1B53578-1D57-4A9A-8D57-D6C7798AAC2C}" name="区分" dataDxfId="321" totalsRowDxfId="320">
      <calculatedColumnFormula>$N$3</calculatedColumnFormula>
    </tableColumn>
    <tableColumn id="16" xr3:uid="{694483A6-152F-4550-BD79-92DE44AA8DD7}" name="記載責任者" dataDxfId="319" totalsRowDxfId="318">
      <calculatedColumnFormula>$I$3</calculatedColumnFormula>
    </tableColumn>
    <tableColumn id="2" xr3:uid="{68806126-255A-492F-AB7F-FC9366646B27}" name="月" dataDxfId="317" totalsRowDxfId="316"/>
    <tableColumn id="3" xr3:uid="{68D02A11-4511-46C0-95AC-E22F99E265DF}" name="時期" dataDxfId="315" totalsRowDxfId="314"/>
    <tableColumn id="4" xr3:uid="{9FDC21F1-C1A1-4D6A-B52B-356A1B7D0A2B}" name="プログラム等" dataDxfId="313" totalsRowDxfId="312"/>
    <tableColumn id="5" xr3:uid="{EBD29363-90DC-4145-9246-19A5A5692B00}" name="日数" dataDxfId="311" totalsRowDxfId="310"/>
    <tableColumn id="6" xr3:uid="{52A7B50A-C556-4847-BE7B-3B2118246D62}" name="泊数" dataDxfId="309" totalsRowDxfId="308"/>
    <tableColumn id="7" xr3:uid="{19651C37-1CCC-47A6-B755-6278469A01DC}" name="監督_x000a_指導者" dataDxfId="307" totalsRowDxfId="306"/>
    <tableColumn id="8" xr3:uid="{A086FBA8-86C5-44F8-80E5-E6544C896ACC}" name="選手" dataDxfId="305" totalsRowDxfId="304"/>
    <tableColumn id="9" xr3:uid="{637C1059-37EB-4AD2-894B-8A1AD219D12B}" name="トップ_x000a_コーチ" dataDxfId="303" totalsRowDxfId="302"/>
    <tableColumn id="10" xr3:uid="{150B7BF5-3509-4CF2-9FE5-B65B453121AD}" name="ドクター_x000a_トレーナー" dataDxfId="301" totalsRowDxfId="300"/>
    <tableColumn id="11" xr3:uid="{279FE95D-D231-4883-8222-2858EACDDC9B}" name="場所" dataDxfId="299" totalsRowDxfId="298"/>
    <tableColumn id="12" xr3:uid="{86EF0E38-A99A-4E99-BBC2-48008C97F68D}" name="経費" totalsRowFunction="sum" dataDxfId="297" totalsRowDxfId="296"/>
    <tableColumn id="13" xr3:uid="{CBD3FD27-927A-4319-B1A7-A925DA4525A9}" name="補助金" totalsRowFunction="sum" dataDxfId="295" totalsRowDxfId="294"/>
    <tableColumn id="14" xr3:uid="{B0D52978-2B8C-4319-B7E7-5F0981D61313}" name="備考_x000a_(大会・選考日程など)" dataDxfId="293" totalsRowDxfId="292"/>
  </tableColumns>
  <tableStyleInfo name="テーブル スタイル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4416735-8F37-440F-ADD6-8D3D8F657E37}" name="テーブル14512" displayName="テーブル14512" ref="B5:T42" totalsRowCount="1" headerRowDxfId="291" tableBorderDxfId="290">
  <tableColumns count="19">
    <tableColumn id="1" xr3:uid="{833F67C6-A8DA-4151-9094-3ADD960C73BF}" name="No．" totalsRowLabel="集計" dataDxfId="289" totalsRowDxfId="288">
      <calculatedColumnFormula>ROW()-5</calculatedColumnFormula>
    </tableColumn>
    <tableColumn id="21" xr3:uid="{DC81886E-BE73-4462-93E4-DA73314AFA95}" name="種目" dataDxfId="287" totalsRowDxfId="286">
      <calculatedColumnFormula>IFERROR(INDEX(リスト!$B$3:$D$50,MATCH($I$2,リスト!$B$3:$B$50,0),2),"")</calculatedColumnFormula>
    </tableColumn>
    <tableColumn id="19" xr3:uid="{5AC8E2B4-EFE0-4602-A6AC-AFF4B417D0B8}" name="団体名" dataDxfId="285" totalsRowDxfId="284">
      <calculatedColumnFormula>IFERROR(INDEX(リスト!$B$3:$D$50,MATCH($I$2,リスト!$B$3:$B$50,0),3),"")</calculatedColumnFormula>
    </tableColumn>
    <tableColumn id="18" xr3:uid="{EDD1FA09-E861-4982-B136-92B5023F9D30}" name="種別" dataDxfId="283" totalsRowDxfId="282">
      <calculatedColumnFormula>$N$2</calculatedColumnFormula>
    </tableColumn>
    <tableColumn id="17" xr3:uid="{3B4662AC-DD08-4A36-ABF3-028A0F72AE9C}" name="区分" dataDxfId="281" totalsRowDxfId="280">
      <calculatedColumnFormula>$N$3</calculatedColumnFormula>
    </tableColumn>
    <tableColumn id="16" xr3:uid="{4556B6CA-63A6-40D4-AA3A-669FF3E377C1}" name="記載責任者" dataDxfId="279" totalsRowDxfId="278">
      <calculatedColumnFormula>$I$3</calculatedColumnFormula>
    </tableColumn>
    <tableColumn id="2" xr3:uid="{889F514A-B3DA-4FEC-B372-E51A5BEC5231}" name="月" dataDxfId="277" totalsRowDxfId="276"/>
    <tableColumn id="3" xr3:uid="{6DC89F09-C32D-498D-AB22-8BF411FF63A2}" name="時期" dataDxfId="275" totalsRowDxfId="274"/>
    <tableColumn id="4" xr3:uid="{F459A0ED-E5D7-47D0-BA91-018075337A26}" name="プログラム等" dataDxfId="273" totalsRowDxfId="272"/>
    <tableColumn id="5" xr3:uid="{C7F475D2-53E9-408C-AEFA-FFA7902F2676}" name="日数" dataDxfId="271" totalsRowDxfId="270"/>
    <tableColumn id="6" xr3:uid="{867B0ED5-2FA0-478C-BDCB-279E7FD0AA1C}" name="泊数" dataDxfId="269" totalsRowDxfId="268"/>
    <tableColumn id="7" xr3:uid="{B8E4BB1E-39B2-4A78-B78A-904001FDA8CF}" name="監督_x000a_指導者" dataDxfId="267" totalsRowDxfId="266"/>
    <tableColumn id="8" xr3:uid="{81427E15-0C8A-448D-9CB5-027B89AF5A62}" name="選手" dataDxfId="265" totalsRowDxfId="264"/>
    <tableColumn id="9" xr3:uid="{0CB87340-B3D9-4854-BDEE-0BC2493C00E3}" name="トップ_x000a_コーチ" dataDxfId="263" totalsRowDxfId="262"/>
    <tableColumn id="10" xr3:uid="{6769631A-5F96-4463-82AF-5F7FA57F07CB}" name="ドクター_x000a_トレーナー" dataDxfId="261" totalsRowDxfId="260"/>
    <tableColumn id="11" xr3:uid="{C721711A-C262-4FC1-BC34-FE3B8BC848AE}" name="場所" dataDxfId="259" totalsRowDxfId="258"/>
    <tableColumn id="12" xr3:uid="{5E90F6D7-8C09-4A51-A62B-5746B2B08F47}" name="経費" totalsRowFunction="sum" dataDxfId="257" totalsRowDxfId="256"/>
    <tableColumn id="13" xr3:uid="{4DBCB7C4-84C4-4680-8978-8B46645F9D23}" name="補助金" totalsRowFunction="sum" dataDxfId="255" totalsRowDxfId="254"/>
    <tableColumn id="14" xr3:uid="{C639D104-17A8-4D57-9C4E-04FE1073080A}" name="備考_x000a_(大会・選考日程など)" dataDxfId="253" totalsRowDxfId="252"/>
  </tableColumns>
  <tableStyleInfo name="テーブル スタイル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B5FD8AF-B992-4A34-812B-34D5866D1993}" name="テーブル145" displayName="テーブル145" ref="B5:T42" totalsRowCount="1" headerRowDxfId="251" tableBorderDxfId="250">
  <tableColumns count="19">
    <tableColumn id="1" xr3:uid="{EE6FE01A-B11E-411E-A6E4-09276DB35367}" name="No．" totalsRowLabel="集計" dataDxfId="249" totalsRowDxfId="248">
      <calculatedColumnFormula>ROW()-5</calculatedColumnFormula>
    </tableColumn>
    <tableColumn id="21" xr3:uid="{4B9EF067-31B5-48F9-859A-4B113EF3873C}" name="種目" dataDxfId="247" totalsRowDxfId="246">
      <calculatedColumnFormula>IFERROR(INDEX(リスト!$B$3:$D$50,MATCH($I$2,リスト!$B$3:$B$50,0),2),"")</calculatedColumnFormula>
    </tableColumn>
    <tableColumn id="19" xr3:uid="{836CE490-8000-4D41-924E-8883D9342E6E}" name="団体名" dataDxfId="245" totalsRowDxfId="244">
      <calculatedColumnFormula>IFERROR(INDEX(リスト!$B$3:$D$50,MATCH($I$2,リスト!$B$3:$B$50,0),3),"")</calculatedColumnFormula>
    </tableColumn>
    <tableColumn id="18" xr3:uid="{DAA5C092-DF4D-451B-887C-DAF0EE73E984}" name="種別" dataDxfId="243" totalsRowDxfId="242">
      <calculatedColumnFormula>$N$2</calculatedColumnFormula>
    </tableColumn>
    <tableColumn id="17" xr3:uid="{7B2C51EA-FE32-40AF-B767-6EEA5772B315}" name="区分" dataDxfId="241" totalsRowDxfId="240">
      <calculatedColumnFormula>$N$3</calculatedColumnFormula>
    </tableColumn>
    <tableColumn id="16" xr3:uid="{E649BC29-3EA8-4339-A8D4-083E2F391D1F}" name="記載責任者" dataDxfId="239" totalsRowDxfId="238">
      <calculatedColumnFormula>$I$3</calculatedColumnFormula>
    </tableColumn>
    <tableColumn id="2" xr3:uid="{A0D5C8D9-1FA7-4B92-AA17-B31D163CD451}" name="月" dataDxfId="237" totalsRowDxfId="236"/>
    <tableColumn id="3" xr3:uid="{E01A86C8-266C-4CE7-ADFC-9B3B64D837C7}" name="時期" dataDxfId="235" totalsRowDxfId="234"/>
    <tableColumn id="4" xr3:uid="{B706FBF3-1A67-414E-98CA-E8CF17590F19}" name="プログラム等" dataDxfId="233" totalsRowDxfId="232"/>
    <tableColumn id="5" xr3:uid="{75A16C5A-11B3-4C65-B9F8-FDDE175BD1CC}" name="日数" dataDxfId="231" totalsRowDxfId="230"/>
    <tableColumn id="6" xr3:uid="{D88E78AD-C6AD-4D15-B949-F72222E342BB}" name="泊数" dataDxfId="229" totalsRowDxfId="228"/>
    <tableColumn id="7" xr3:uid="{0FB0BDBD-7B39-4495-9998-290412E8BCBE}" name="監督_x000a_指導者" dataDxfId="227" totalsRowDxfId="226"/>
    <tableColumn id="8" xr3:uid="{09A8119D-BC1C-4F2C-8EE0-7595C71CCF09}" name="選手" dataDxfId="225" totalsRowDxfId="224"/>
    <tableColumn id="9" xr3:uid="{DD368283-0684-4770-886E-9D9458E7C5ED}" name="トップ_x000a_コーチ" dataDxfId="223" totalsRowDxfId="222"/>
    <tableColumn id="10" xr3:uid="{EA8709BB-AAFC-4F5A-A725-D33E4623C0D0}" name="ドクター_x000a_トレーナー" dataDxfId="221" totalsRowDxfId="220"/>
    <tableColumn id="11" xr3:uid="{42DCF258-BB02-4426-817B-C7C9FE41233F}" name="場所" dataDxfId="219" totalsRowDxfId="218"/>
    <tableColumn id="12" xr3:uid="{B65FD82C-B41B-474C-8C2F-A56ACFBCE1DC}" name="経費" totalsRowFunction="sum" dataDxfId="217" totalsRowDxfId="216"/>
    <tableColumn id="13" xr3:uid="{43CFD210-088D-41EC-B552-ABEBCB7DD2CB}" name="補助金" totalsRowFunction="sum" dataDxfId="215" totalsRowDxfId="214"/>
    <tableColumn id="14" xr3:uid="{3076B5DE-3800-47E7-82C9-5F2B1E30AC9C}" name="備考_x000a_(大会・選考日程など)" dataDxfId="213" totalsRowDxfId="212"/>
  </tableColumns>
  <tableStyleInfo name="テーブル スタイル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873AC2-9821-45EB-BC8A-EBA499E0C5E3}" name="テーブル12" displayName="テーブル12" ref="B5:U33" totalsRowCount="1" headerRowDxfId="211" tableBorderDxfId="210">
  <tableColumns count="20">
    <tableColumn id="1" xr3:uid="{D1A11010-C2D4-40D0-B7B8-3B9474A993AB}" name="No．" totalsRowLabel="集計" dataDxfId="209" totalsRowDxfId="208">
      <calculatedColumnFormula>ROW()-5</calculatedColumnFormula>
    </tableColumn>
    <tableColumn id="21" xr3:uid="{DFC9ACD1-97F6-4C8C-A639-7C751F454CBF}" name="種目" dataDxfId="207" totalsRowDxfId="206">
      <calculatedColumnFormula>IFERROR(INDEX(リスト!$B$3:$D$50,MATCH($I$2,リスト!$B$3:$B$50,0),2),"")</calculatedColumnFormula>
    </tableColumn>
    <tableColumn id="19" xr3:uid="{7949E4F5-AD5E-4468-88C5-E0BBB1B4E24C}" name="団体名" dataDxfId="205" totalsRowDxfId="204">
      <calculatedColumnFormula>IFERROR(INDEX(リスト!$B$3:$D$50,MATCH($I$2,リスト!$B$3:$B$50,0),3),"")</calculatedColumnFormula>
    </tableColumn>
    <tableColumn id="18" xr3:uid="{E77F9F5C-5AEA-4647-8694-BC60C11014A1}" name="種別" dataDxfId="203" totalsRowDxfId="202">
      <calculatedColumnFormula>$N$2</calculatedColumnFormula>
    </tableColumn>
    <tableColumn id="17" xr3:uid="{8CDCC0EC-1817-49EB-84A8-E6EDE9F9243A}" name="区分" dataDxfId="201" totalsRowDxfId="200">
      <calculatedColumnFormula>$N$3</calculatedColumnFormula>
    </tableColumn>
    <tableColumn id="16" xr3:uid="{8A7EBF68-2B98-442A-9C45-50A4ECCC329F}" name="記載責任者" dataDxfId="199" totalsRowDxfId="198">
      <calculatedColumnFormula>$I$3</calculatedColumnFormula>
    </tableColumn>
    <tableColumn id="2" xr3:uid="{02F8DDF7-9F09-41F2-A94A-FCC1FCA43A41}" name="月" dataDxfId="197" totalsRowDxfId="196"/>
    <tableColumn id="3" xr3:uid="{967CC56C-DCB7-4233-B7AA-6A924F92DE14}" name="時期" dataDxfId="195" totalsRowDxfId="194"/>
    <tableColumn id="4" xr3:uid="{8D12DD02-144A-49DD-AA71-8F4742DFAFB1}" name="プログラム等" dataDxfId="193" totalsRowDxfId="192"/>
    <tableColumn id="5" xr3:uid="{D27D40EA-1651-49F9-90C6-153F56A3D066}" name="日数" dataDxfId="191" totalsRowDxfId="190"/>
    <tableColumn id="6" xr3:uid="{9FC293D4-7E9E-4C89-89F2-3AD9B1212DC6}" name="泊数" dataDxfId="189" totalsRowDxfId="188"/>
    <tableColumn id="7" xr3:uid="{AA338949-0390-45AA-93C7-99918BBC6FD7}" name="監督_x000a_指導者" dataDxfId="187" totalsRowDxfId="186"/>
    <tableColumn id="8" xr3:uid="{4A30582B-B506-4AA9-B40F-56F1E0C40263}" name="選手" dataDxfId="185" totalsRowDxfId="184"/>
    <tableColumn id="9" xr3:uid="{6B3E4CBB-282B-417A-A938-02A297BCA3AE}" name="トップ_x000a_コーチ" dataDxfId="183" totalsRowDxfId="182"/>
    <tableColumn id="10" xr3:uid="{2BDFFF9F-C332-449D-9153-3EDB714A1EAA}" name="ドクター_x000a_トレーナー" dataDxfId="181" totalsRowDxfId="180"/>
    <tableColumn id="11" xr3:uid="{C2FC36CA-9325-40FB-9072-030D5B83AE38}" name="場所" dataDxfId="179" totalsRowDxfId="178"/>
    <tableColumn id="12" xr3:uid="{D0B2FFB9-74C5-422B-9716-A9F65E07FCC2}" name="経費" totalsRowFunction="sum" dataDxfId="177" totalsRowDxfId="176"/>
    <tableColumn id="13" xr3:uid="{CA5B6567-CCA9-4B36-B512-670C0A84B168}" name="補助金" totalsRowFunction="sum" dataDxfId="175" totalsRowDxfId="174"/>
    <tableColumn id="14" xr3:uid="{532D0629-8644-4D22-A83F-33200C9A2677}" name="備考_x000a_(大会・選考日程など)" dataDxfId="173" totalsRowDxfId="172"/>
    <tableColumn id="15" xr3:uid="{C03366B1-00EA-4B04-A94E-914CA44E9318}" name="対象選手" dataDxfId="171" totalsRowDxfId="170"/>
  </tableColumns>
  <tableStyleInfo name="テーブル スタイル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2F81D0A-4234-4865-BD58-893FA10A1669}" name="テーブル1278" displayName="テーブル1278" ref="B5:U33" totalsRowCount="1" headerRowDxfId="169" tableBorderDxfId="168">
  <tableColumns count="20">
    <tableColumn id="1" xr3:uid="{0B9FFB76-E1B6-44CF-8341-AB2A8501CA48}" name="No．" totalsRowLabel="集計" dataDxfId="167" totalsRowDxfId="166">
      <calculatedColumnFormula>ROW()-5</calculatedColumnFormula>
    </tableColumn>
    <tableColumn id="21" xr3:uid="{2BDA621E-6048-478C-B3DE-AD82648DFF57}" name="種目" dataDxfId="165" totalsRowDxfId="164">
      <calculatedColumnFormula>IFERROR(INDEX(リスト!$B$3:$D$50,MATCH($I$2,リスト!$B$3:$B$50,0),2),"")</calculatedColumnFormula>
    </tableColumn>
    <tableColumn id="19" xr3:uid="{2157D13F-4861-4216-A69A-F89620D6D316}" name="団体名" dataDxfId="163" totalsRowDxfId="162">
      <calculatedColumnFormula>IFERROR(INDEX(リスト!$B$3:$D$50,MATCH($I$2,リスト!$B$3:$B$50,0),3),"")</calculatedColumnFormula>
    </tableColumn>
    <tableColumn id="18" xr3:uid="{F044A149-45FC-4A39-BEDD-881A77AB2E4F}" name="種別" dataDxfId="161" totalsRowDxfId="160">
      <calculatedColumnFormula>$N$2</calculatedColumnFormula>
    </tableColumn>
    <tableColumn id="17" xr3:uid="{0851236E-2C35-4F41-9E59-08381856EC7C}" name="区分" dataDxfId="159" totalsRowDxfId="158">
      <calculatedColumnFormula>$N$3</calculatedColumnFormula>
    </tableColumn>
    <tableColumn id="16" xr3:uid="{EFAE8E3B-12C0-402F-BAA3-839C72B37022}" name="記載責任者" dataDxfId="157" totalsRowDxfId="156">
      <calculatedColumnFormula>$I$3</calculatedColumnFormula>
    </tableColumn>
    <tableColumn id="2" xr3:uid="{98C6EB5E-3372-4DCF-9589-72CABBF0193B}" name="月" dataDxfId="155" totalsRowDxfId="154"/>
    <tableColumn id="3" xr3:uid="{41BA5235-A458-4B17-AC42-560ECEF72A7A}" name="時期" dataDxfId="153" totalsRowDxfId="152"/>
    <tableColumn id="4" xr3:uid="{A3C0FA2A-7955-4AC8-8BC6-78871F053CD1}" name="プログラム等" dataDxfId="151" totalsRowDxfId="150"/>
    <tableColumn id="5" xr3:uid="{EA0F0F4C-321A-4F21-8395-BF7DD47190FC}" name="日数" dataDxfId="149" totalsRowDxfId="148"/>
    <tableColumn id="6" xr3:uid="{3841473A-3B46-46A3-A6C8-F4AD0D2EA08C}" name="泊数" dataDxfId="147" totalsRowDxfId="146"/>
    <tableColumn id="7" xr3:uid="{939C865E-6543-45D8-B4FD-7B7C020E90D7}" name="監督_x000a_指導者" dataDxfId="145" totalsRowDxfId="144"/>
    <tableColumn id="8" xr3:uid="{9284E71E-9888-4B16-8BE6-BDFE259EFCAB}" name="選手" dataDxfId="143" totalsRowDxfId="142"/>
    <tableColumn id="9" xr3:uid="{1B5393C7-43BC-464E-A2BA-93B20D0081B5}" name="トップ_x000a_コーチ" dataDxfId="141" totalsRowDxfId="140"/>
    <tableColumn id="10" xr3:uid="{0CBC3237-1BD3-4E86-97CC-1FB5DA27134A}" name="ドクター_x000a_トレーナー" dataDxfId="139" totalsRowDxfId="138"/>
    <tableColumn id="11" xr3:uid="{142B07F7-E587-4CE0-A494-F23957624388}" name="場所" dataDxfId="137" totalsRowDxfId="136"/>
    <tableColumn id="12" xr3:uid="{CA0F2A92-6F1B-4CB6-9A14-C29EAFF90F0B}" name="経費" totalsRowFunction="sum" dataDxfId="135" totalsRowDxfId="134"/>
    <tableColumn id="13" xr3:uid="{B42293EA-285A-4046-B527-C94328E41E3E}" name="補助金" totalsRowFunction="sum" dataDxfId="133" totalsRowDxfId="132"/>
    <tableColumn id="14" xr3:uid="{08E2C5E8-BC30-4D9F-B4A9-724282D48DC3}" name="備考_x000a_(大会・選考日程など)" dataDxfId="131" totalsRowDxfId="130"/>
    <tableColumn id="15" xr3:uid="{D01DB5E0-8FE1-4FB3-8FF7-6A7F5F3C7FA4}" name="対象選手" dataDxfId="129" totalsRowDxfId="128"/>
  </tableColumns>
  <tableStyleInfo name="テーブル スタイル 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01E289E-EDAF-4ED9-8E13-3A8D33680E98}" name="テーブル127" displayName="テーブル127" ref="B5:U33" totalsRowCount="1" headerRowDxfId="127" tableBorderDxfId="126">
  <tableColumns count="20">
    <tableColumn id="1" xr3:uid="{0CD29E67-427A-4823-A98F-3549C463E537}" name="No．" totalsRowLabel="集計" dataDxfId="125" totalsRowDxfId="124">
      <calculatedColumnFormula>ROW()-5</calculatedColumnFormula>
    </tableColumn>
    <tableColumn id="21" xr3:uid="{890A002A-7057-402A-971E-89B7CB1C5567}" name="種目" dataDxfId="123" totalsRowDxfId="122">
      <calculatedColumnFormula>IFERROR(INDEX(リスト!$B$3:$D$50,MATCH($I$2,リスト!$B$3:$B$50,0),2),"")</calculatedColumnFormula>
    </tableColumn>
    <tableColumn id="19" xr3:uid="{4F1F4B7C-A427-44F9-B95F-7B3671DA4D13}" name="団体名" dataDxfId="121" totalsRowDxfId="120">
      <calculatedColumnFormula>IFERROR(INDEX(リスト!$B$3:$D$50,MATCH($I$2,リスト!$B$3:$B$50,0),3),"")</calculatedColumnFormula>
    </tableColumn>
    <tableColumn id="18" xr3:uid="{47D51E1C-FB1B-43A3-B67B-B89D6181361E}" name="種別" dataDxfId="119" totalsRowDxfId="118">
      <calculatedColumnFormula>$N$2</calculatedColumnFormula>
    </tableColumn>
    <tableColumn id="17" xr3:uid="{4C011C8B-648C-4BCE-A6BD-4932BACCE7FC}" name="区分" dataDxfId="117" totalsRowDxfId="116">
      <calculatedColumnFormula>$N$3</calculatedColumnFormula>
    </tableColumn>
    <tableColumn id="16" xr3:uid="{E051CAED-5E17-4CFB-B2D5-B60E6554D85F}" name="記載責任者" dataDxfId="115" totalsRowDxfId="114">
      <calculatedColumnFormula>$I$3</calculatedColumnFormula>
    </tableColumn>
    <tableColumn id="2" xr3:uid="{B77A3C66-C2B5-49EA-A3BE-5185EA60D5BA}" name="月" dataDxfId="113" totalsRowDxfId="112"/>
    <tableColumn id="3" xr3:uid="{1ECD603A-80AB-4AF5-9D90-337867F45121}" name="時期" dataDxfId="111" totalsRowDxfId="110"/>
    <tableColumn id="4" xr3:uid="{7810D39A-E5F5-44E3-BBBD-487671336882}" name="プログラム等" dataDxfId="109" totalsRowDxfId="108"/>
    <tableColumn id="5" xr3:uid="{C8CD0B2E-319F-46A8-8485-C3C318FE4FF2}" name="日数" dataDxfId="107" totalsRowDxfId="106"/>
    <tableColumn id="6" xr3:uid="{873F4452-8E3E-4287-8EFE-0C0B83DF0264}" name="泊数" dataDxfId="105" totalsRowDxfId="104"/>
    <tableColumn id="7" xr3:uid="{79702AA6-5FA7-4A1F-B75D-C01573691549}" name="監督_x000a_指導者" dataDxfId="103" totalsRowDxfId="102"/>
    <tableColumn id="8" xr3:uid="{7155761B-D6F3-481C-AB3E-4C7D5C6B59A4}" name="選手" dataDxfId="101" totalsRowDxfId="100"/>
    <tableColumn id="9" xr3:uid="{8080F2C8-4CE6-41ED-B0C1-566CFA1179D8}" name="トップ_x000a_コーチ" dataDxfId="99" totalsRowDxfId="98"/>
    <tableColumn id="10" xr3:uid="{6E2F0EDA-4A02-4DB2-86B3-8415E7FF1577}" name="ドクター_x000a_トレーナー" dataDxfId="97" totalsRowDxfId="96"/>
    <tableColumn id="11" xr3:uid="{6D067EF8-8DBD-4CD1-8A6F-9C5ECD54236A}" name="場所" dataDxfId="95" totalsRowDxfId="94"/>
    <tableColumn id="12" xr3:uid="{19A09F4C-82B9-4E1E-B790-C695D66609EA}" name="経費" totalsRowFunction="sum" dataDxfId="93" totalsRowDxfId="92"/>
    <tableColumn id="13" xr3:uid="{8E854B16-D331-4E7F-BE2B-571702C0A051}" name="補助金" totalsRowFunction="sum" dataDxfId="91" totalsRowDxfId="90"/>
    <tableColumn id="14" xr3:uid="{8C96B4BC-55F0-473C-BF4E-9833A7A74343}" name="備考_x000a_(大会・選考日程など)" dataDxfId="89" totalsRowDxfId="88"/>
    <tableColumn id="15" xr3:uid="{2E965C1D-0872-4ED2-93D1-C9E18A1B0FCE}" name="対象選手" dataDxfId="87" totalsRowDxfId="86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B9C4-1958-4011-943C-570413E2F6E1}">
  <sheetPr>
    <tabColor rgb="FFFF3399"/>
  </sheetPr>
  <dimension ref="A1:J16"/>
  <sheetViews>
    <sheetView tabSelected="1" workbookViewId="0"/>
  </sheetViews>
  <sheetFormatPr defaultRowHeight="13.5" x14ac:dyDescent="0.15"/>
  <cols>
    <col min="1" max="1" width="5.5" customWidth="1"/>
    <col min="3" max="3" width="30.5" customWidth="1"/>
    <col min="4" max="4" width="7.125" customWidth="1"/>
    <col min="5" max="5" width="23.75" customWidth="1"/>
    <col min="8" max="8" width="30.5" customWidth="1"/>
    <col min="9" max="9" width="7.125" customWidth="1"/>
    <col min="10" max="10" width="23.75" customWidth="1"/>
  </cols>
  <sheetData>
    <row r="1" spans="1:10" ht="17.45" customHeight="1" x14ac:dyDescent="0.15">
      <c r="A1" t="s">
        <v>199</v>
      </c>
    </row>
    <row r="2" spans="1:10" ht="17.45" customHeight="1" x14ac:dyDescent="0.15">
      <c r="A2">
        <v>1</v>
      </c>
      <c r="B2" t="s">
        <v>195</v>
      </c>
    </row>
    <row r="3" spans="1:10" ht="17.45" customHeight="1" x14ac:dyDescent="0.15">
      <c r="B3" s="63" t="s">
        <v>196</v>
      </c>
    </row>
    <row r="4" spans="1:10" ht="17.45" customHeight="1" x14ac:dyDescent="0.15">
      <c r="B4" s="63" t="s">
        <v>197</v>
      </c>
    </row>
    <row r="5" spans="1:10" ht="11.45" customHeight="1" x14ac:dyDescent="0.15"/>
    <row r="6" spans="1:10" ht="17.45" customHeight="1" x14ac:dyDescent="0.15">
      <c r="A6">
        <v>2</v>
      </c>
      <c r="B6" t="s">
        <v>194</v>
      </c>
    </row>
    <row r="7" spans="1:10" ht="21.95" customHeight="1" x14ac:dyDescent="0.15">
      <c r="B7" s="49" t="s">
        <v>175</v>
      </c>
      <c r="C7" s="49" t="s">
        <v>17</v>
      </c>
      <c r="D7" s="49" t="s">
        <v>18</v>
      </c>
      <c r="E7" s="49" t="s">
        <v>187</v>
      </c>
      <c r="F7" s="49" t="s">
        <v>200</v>
      </c>
      <c r="G7" s="2"/>
      <c r="H7" s="2"/>
      <c r="I7" s="2"/>
      <c r="J7" s="2"/>
    </row>
    <row r="8" spans="1:10" ht="21.95" customHeight="1" x14ac:dyDescent="0.15">
      <c r="B8" s="52">
        <v>100</v>
      </c>
      <c r="C8" s="52" t="s">
        <v>177</v>
      </c>
      <c r="D8" s="64" t="s">
        <v>176</v>
      </c>
      <c r="E8" s="72" t="s">
        <v>188</v>
      </c>
      <c r="F8" s="75" t="s">
        <v>172</v>
      </c>
    </row>
    <row r="9" spans="1:10" ht="21.95" customHeight="1" x14ac:dyDescent="0.15">
      <c r="B9" s="52">
        <v>200</v>
      </c>
      <c r="C9" s="52" t="s">
        <v>178</v>
      </c>
      <c r="D9" s="65"/>
      <c r="E9" s="72"/>
      <c r="F9" s="76"/>
    </row>
    <row r="10" spans="1:10" ht="21.95" customHeight="1" x14ac:dyDescent="0.15">
      <c r="B10" s="53">
        <v>300</v>
      </c>
      <c r="C10" s="53" t="s">
        <v>179</v>
      </c>
      <c r="D10" s="66" t="s">
        <v>176</v>
      </c>
      <c r="E10" s="57" t="s">
        <v>188</v>
      </c>
      <c r="F10" s="76"/>
      <c r="J10" s="51"/>
    </row>
    <row r="11" spans="1:10" ht="21.95" customHeight="1" x14ac:dyDescent="0.15">
      <c r="B11" s="53">
        <v>400</v>
      </c>
      <c r="C11" s="53" t="s">
        <v>181</v>
      </c>
      <c r="D11" s="67"/>
      <c r="E11" s="57" t="s">
        <v>189</v>
      </c>
      <c r="F11" s="77"/>
      <c r="J11" s="4"/>
    </row>
    <row r="12" spans="1:10" ht="21.95" customHeight="1" x14ac:dyDescent="0.15">
      <c r="B12" s="54">
        <v>500</v>
      </c>
      <c r="C12" s="54" t="s">
        <v>186</v>
      </c>
      <c r="D12" s="68" t="s">
        <v>180</v>
      </c>
      <c r="E12" s="58" t="s">
        <v>190</v>
      </c>
      <c r="F12" s="73" t="s">
        <v>173</v>
      </c>
      <c r="J12" s="4"/>
    </row>
    <row r="13" spans="1:10" ht="21.95" customHeight="1" x14ac:dyDescent="0.15">
      <c r="B13" s="54">
        <v>600</v>
      </c>
      <c r="C13" s="54" t="s">
        <v>185</v>
      </c>
      <c r="D13" s="69"/>
      <c r="E13" s="59" t="s">
        <v>191</v>
      </c>
      <c r="F13" s="74"/>
      <c r="J13" s="4"/>
    </row>
    <row r="14" spans="1:10" ht="21.95" customHeight="1" x14ac:dyDescent="0.15">
      <c r="B14" s="55">
        <v>700</v>
      </c>
      <c r="C14" s="55" t="s">
        <v>183</v>
      </c>
      <c r="D14" s="56" t="s">
        <v>182</v>
      </c>
      <c r="E14" s="60" t="s">
        <v>192</v>
      </c>
      <c r="F14" s="49" t="s">
        <v>174</v>
      </c>
      <c r="I14" s="2"/>
      <c r="J14" s="4"/>
    </row>
    <row r="15" spans="1:10" ht="21.95" customHeight="1" x14ac:dyDescent="0.15">
      <c r="B15" s="61">
        <v>800</v>
      </c>
      <c r="C15" s="70" t="s">
        <v>184</v>
      </c>
      <c r="D15" s="71"/>
      <c r="E15" s="62" t="s">
        <v>193</v>
      </c>
      <c r="F15" s="49" t="s">
        <v>201</v>
      </c>
      <c r="H15" s="50"/>
    </row>
    <row r="16" spans="1:10" ht="20.45" customHeight="1" x14ac:dyDescent="0.15">
      <c r="B16" t="s">
        <v>198</v>
      </c>
    </row>
  </sheetData>
  <mergeCells count="7">
    <mergeCell ref="F12:F13"/>
    <mergeCell ref="F8:F11"/>
    <mergeCell ref="D8:D9"/>
    <mergeCell ref="D10:D11"/>
    <mergeCell ref="D12:D13"/>
    <mergeCell ref="C15:D15"/>
    <mergeCell ref="E8:E9"/>
  </mergeCells>
  <phoneticPr fontId="2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F1FEF-D45B-4AAC-A6EA-1325ADC32DD4}">
  <sheetPr>
    <tabColor theme="5" tint="0.39997558519241921"/>
    <pageSetUpPr fitToPage="1"/>
  </sheetPr>
  <dimension ref="A1:W35"/>
  <sheetViews>
    <sheetView showGridLines="0" zoomScaleNormal="100" zoomScaleSheetLayoutView="100" workbookViewId="0">
      <selection activeCell="W20" sqref="W20"/>
    </sheetView>
  </sheetViews>
  <sheetFormatPr defaultRowHeight="20.100000000000001" customHeight="1" outlineLevelCol="1" x14ac:dyDescent="0.15"/>
  <cols>
    <col min="1" max="1" width="3.875" customWidth="1"/>
    <col min="2" max="2" width="6.625" style="16" customWidth="1"/>
    <col min="3" max="7" width="6.625" style="16" hidden="1" customWidth="1" outlineLevel="1"/>
    <col min="8" max="8" width="6.625" style="2" customWidth="1" collapsed="1"/>
    <col min="9" max="9" width="6.625" style="2" customWidth="1"/>
    <col min="10" max="10" width="15.625" customWidth="1"/>
    <col min="11" max="12" width="6.625" customWidth="1"/>
    <col min="13" max="13" width="6.625" style="4" customWidth="1"/>
    <col min="14" max="16" width="6.625" style="3" customWidth="1"/>
    <col min="17" max="17" width="30.625" style="3" customWidth="1"/>
    <col min="18" max="19" width="12.625" style="3" customWidth="1"/>
    <col min="20" max="20" width="30.625" style="6" customWidth="1"/>
    <col min="21" max="21" width="12.625" style="3" customWidth="1"/>
    <col min="22" max="22" width="14.125" customWidth="1"/>
    <col min="23" max="23" width="9.375" style="2" customWidth="1"/>
    <col min="25" max="26" width="16.5" bestFit="1" customWidth="1"/>
  </cols>
  <sheetData>
    <row r="1" spans="1:23" ht="30" customHeight="1" thickBot="1" x14ac:dyDescent="0.2">
      <c r="B1" s="15"/>
      <c r="C1" s="15"/>
      <c r="D1" s="15"/>
      <c r="E1" s="15"/>
      <c r="F1" s="15"/>
      <c r="G1" s="15"/>
      <c r="T1" s="46"/>
    </row>
    <row r="2" spans="1:23" ht="27.95" customHeight="1" thickBot="1" x14ac:dyDescent="0.2">
      <c r="B2" s="78" t="s">
        <v>159</v>
      </c>
      <c r="C2" s="79"/>
      <c r="D2" s="79"/>
      <c r="E2" s="79"/>
      <c r="F2" s="79"/>
      <c r="G2" s="79"/>
      <c r="H2" s="80"/>
      <c r="I2" s="84"/>
      <c r="J2" s="85"/>
      <c r="K2" s="85"/>
      <c r="L2" s="86"/>
      <c r="M2" s="42" t="s">
        <v>17</v>
      </c>
      <c r="N2" s="87" t="s">
        <v>167</v>
      </c>
      <c r="O2" s="88"/>
      <c r="P2" s="89"/>
      <c r="S2" s="5"/>
      <c r="T2" s="47" t="s">
        <v>173</v>
      </c>
      <c r="U2" s="5"/>
      <c r="V2" s="14"/>
    </row>
    <row r="3" spans="1:23" ht="27.95" customHeight="1" thickBot="1" x14ac:dyDescent="0.2">
      <c r="B3" s="81" t="s">
        <v>16</v>
      </c>
      <c r="C3" s="82"/>
      <c r="D3" s="82"/>
      <c r="E3" s="82"/>
      <c r="F3" s="82"/>
      <c r="G3" s="82"/>
      <c r="H3" s="83"/>
      <c r="I3" s="84"/>
      <c r="J3" s="85"/>
      <c r="K3" s="85"/>
      <c r="L3" s="86"/>
      <c r="M3" s="42" t="s">
        <v>18</v>
      </c>
      <c r="N3" s="87" t="s">
        <v>163</v>
      </c>
      <c r="O3" s="88"/>
      <c r="P3" s="89"/>
      <c r="Q3" s="5"/>
      <c r="R3" s="5"/>
      <c r="S3" s="5"/>
      <c r="T3" s="7"/>
      <c r="U3" s="5"/>
      <c r="V3" s="14"/>
    </row>
    <row r="4" spans="1:23" ht="14.1" customHeight="1" x14ac:dyDescent="0.15"/>
    <row r="5" spans="1:23" s="1" customFormat="1" ht="33" customHeight="1" x14ac:dyDescent="0.15">
      <c r="A5" s="18"/>
      <c r="B5" s="36" t="s">
        <v>20</v>
      </c>
      <c r="C5" s="36" t="s">
        <v>160</v>
      </c>
      <c r="D5" s="36" t="s">
        <v>161</v>
      </c>
      <c r="E5" s="36" t="s">
        <v>17</v>
      </c>
      <c r="F5" s="36" t="s">
        <v>18</v>
      </c>
      <c r="G5" s="36" t="s">
        <v>162</v>
      </c>
      <c r="H5" s="37" t="s">
        <v>0</v>
      </c>
      <c r="I5" s="37" t="s">
        <v>15</v>
      </c>
      <c r="J5" s="37" t="s">
        <v>1</v>
      </c>
      <c r="K5" s="37" t="s">
        <v>2</v>
      </c>
      <c r="L5" s="37" t="s">
        <v>3</v>
      </c>
      <c r="M5" s="38" t="s">
        <v>4</v>
      </c>
      <c r="N5" s="37" t="s">
        <v>5</v>
      </c>
      <c r="O5" s="39" t="s">
        <v>19</v>
      </c>
      <c r="P5" s="40" t="s">
        <v>21</v>
      </c>
      <c r="Q5" s="37" t="s">
        <v>6</v>
      </c>
      <c r="R5" s="37" t="s">
        <v>23</v>
      </c>
      <c r="S5" s="37" t="s">
        <v>7</v>
      </c>
      <c r="T5" s="41" t="s">
        <v>22</v>
      </c>
      <c r="U5" s="37" t="s">
        <v>46</v>
      </c>
    </row>
    <row r="6" spans="1:23" ht="20.100000000000001" customHeight="1" x14ac:dyDescent="0.15">
      <c r="A6" s="22"/>
      <c r="B6" s="44">
        <f t="shared" ref="B6:B32" si="0">ROW()-5</f>
        <v>1</v>
      </c>
      <c r="C6" s="21" t="str">
        <f>IFERROR(INDEX(リスト!$B$3:$D$50,MATCH($I$2,リスト!$B$3:$B$50,0),2),"")</f>
        <v/>
      </c>
      <c r="D6" s="21" t="str">
        <f>IFERROR(INDEX(リスト!$B$3:$D$50,MATCH($I$2,リスト!$B$3:$B$50,0),3),"")</f>
        <v/>
      </c>
      <c r="E6" s="21" t="str">
        <f t="shared" ref="E6:E32" si="1">$N$2</f>
        <v>少年女子</v>
      </c>
      <c r="F6" s="21" t="str">
        <f t="shared" ref="F6:F32" si="2">$N$3</f>
        <v>育成</v>
      </c>
      <c r="G6" s="21">
        <f t="shared" ref="G6:G32" si="3">$I$3</f>
        <v>0</v>
      </c>
      <c r="H6" s="19"/>
      <c r="I6" s="19"/>
      <c r="J6" s="19"/>
      <c r="K6" s="23"/>
      <c r="L6" s="24"/>
      <c r="M6" s="25"/>
      <c r="N6" s="26"/>
      <c r="O6" s="27"/>
      <c r="P6" s="28"/>
      <c r="Q6" s="19"/>
      <c r="R6" s="29"/>
      <c r="S6" s="29"/>
      <c r="T6" s="20"/>
      <c r="U6" s="43"/>
      <c r="W6"/>
    </row>
    <row r="7" spans="1:23" ht="20.100000000000001" customHeight="1" x14ac:dyDescent="0.15">
      <c r="A7" s="22"/>
      <c r="B7" s="21">
        <f t="shared" si="0"/>
        <v>2</v>
      </c>
      <c r="C7" s="21" t="str">
        <f>IFERROR(INDEX(リスト!$B$3:$D$50,MATCH($I$2,リスト!$B$3:$B$50,0),2),"")</f>
        <v/>
      </c>
      <c r="D7" s="21" t="str">
        <f>IFERROR(INDEX(リスト!$B$3:$D$50,MATCH($I$2,リスト!$B$3:$B$50,0),3),"")</f>
        <v/>
      </c>
      <c r="E7" s="21" t="str">
        <f t="shared" si="1"/>
        <v>少年女子</v>
      </c>
      <c r="F7" s="21" t="str">
        <f t="shared" si="2"/>
        <v>育成</v>
      </c>
      <c r="G7" s="21">
        <f t="shared" si="3"/>
        <v>0</v>
      </c>
      <c r="H7" s="19"/>
      <c r="I7" s="19"/>
      <c r="J7" s="19"/>
      <c r="K7" s="23"/>
      <c r="L7" s="24"/>
      <c r="M7" s="25"/>
      <c r="N7" s="26"/>
      <c r="O7" s="27"/>
      <c r="P7" s="28"/>
      <c r="Q7" s="19"/>
      <c r="R7" s="29"/>
      <c r="S7" s="29"/>
      <c r="T7" s="20"/>
      <c r="U7" s="43"/>
      <c r="W7"/>
    </row>
    <row r="8" spans="1:23" ht="20.100000000000001" customHeight="1" x14ac:dyDescent="0.15">
      <c r="A8" s="22"/>
      <c r="B8" s="21">
        <f t="shared" si="0"/>
        <v>3</v>
      </c>
      <c r="C8" s="21" t="str">
        <f>IFERROR(INDEX(リスト!$B$3:$D$50,MATCH($I$2,リスト!$B$3:$B$50,0),2),"")</f>
        <v/>
      </c>
      <c r="D8" s="21" t="str">
        <f>IFERROR(INDEX(リスト!$B$3:$D$50,MATCH($I$2,リスト!$B$3:$B$50,0),3),"")</f>
        <v/>
      </c>
      <c r="E8" s="21" t="str">
        <f t="shared" si="1"/>
        <v>少年女子</v>
      </c>
      <c r="F8" s="21" t="str">
        <f t="shared" si="2"/>
        <v>育成</v>
      </c>
      <c r="G8" s="21">
        <f t="shared" si="3"/>
        <v>0</v>
      </c>
      <c r="H8" s="19"/>
      <c r="I8" s="19"/>
      <c r="J8" s="19"/>
      <c r="K8" s="23"/>
      <c r="L8" s="24"/>
      <c r="M8" s="25"/>
      <c r="N8" s="26"/>
      <c r="O8" s="27"/>
      <c r="P8" s="28"/>
      <c r="Q8" s="19"/>
      <c r="R8" s="29"/>
      <c r="S8" s="29"/>
      <c r="T8" s="20"/>
      <c r="U8" s="43"/>
      <c r="W8"/>
    </row>
    <row r="9" spans="1:23" ht="20.100000000000001" customHeight="1" x14ac:dyDescent="0.15">
      <c r="A9" s="22"/>
      <c r="B9" s="21">
        <f t="shared" si="0"/>
        <v>4</v>
      </c>
      <c r="C9" s="21" t="str">
        <f>IFERROR(INDEX(リスト!$B$3:$D$50,MATCH($I$2,リスト!$B$3:$B$50,0),2),"")</f>
        <v/>
      </c>
      <c r="D9" s="21" t="str">
        <f>IFERROR(INDEX(リスト!$B$3:$D$50,MATCH($I$2,リスト!$B$3:$B$50,0),3),"")</f>
        <v/>
      </c>
      <c r="E9" s="21" t="str">
        <f t="shared" si="1"/>
        <v>少年女子</v>
      </c>
      <c r="F9" s="21" t="str">
        <f t="shared" si="2"/>
        <v>育成</v>
      </c>
      <c r="G9" s="21">
        <f t="shared" si="3"/>
        <v>0</v>
      </c>
      <c r="H9" s="19"/>
      <c r="I9" s="19"/>
      <c r="J9" s="19"/>
      <c r="K9" s="23"/>
      <c r="L9" s="24"/>
      <c r="M9" s="25"/>
      <c r="N9" s="26"/>
      <c r="O9" s="27"/>
      <c r="P9" s="28"/>
      <c r="Q9" s="19"/>
      <c r="R9" s="29"/>
      <c r="S9" s="29"/>
      <c r="T9" s="20"/>
      <c r="U9" s="43"/>
      <c r="W9"/>
    </row>
    <row r="10" spans="1:23" ht="20.100000000000001" customHeight="1" x14ac:dyDescent="0.15">
      <c r="A10" s="22"/>
      <c r="B10" s="21">
        <f t="shared" si="0"/>
        <v>5</v>
      </c>
      <c r="C10" s="21" t="str">
        <f>IFERROR(INDEX(リスト!$B$3:$D$50,MATCH($I$2,リスト!$B$3:$B$50,0),2),"")</f>
        <v/>
      </c>
      <c r="D10" s="21" t="str">
        <f>IFERROR(INDEX(リスト!$B$3:$D$50,MATCH($I$2,リスト!$B$3:$B$50,0),3),"")</f>
        <v/>
      </c>
      <c r="E10" s="21" t="str">
        <f t="shared" si="1"/>
        <v>少年女子</v>
      </c>
      <c r="F10" s="21" t="str">
        <f t="shared" si="2"/>
        <v>育成</v>
      </c>
      <c r="G10" s="21">
        <f t="shared" si="3"/>
        <v>0</v>
      </c>
      <c r="H10" s="19"/>
      <c r="I10" s="19"/>
      <c r="J10" s="19"/>
      <c r="K10" s="23"/>
      <c r="L10" s="24"/>
      <c r="M10" s="25"/>
      <c r="N10" s="26"/>
      <c r="O10" s="27"/>
      <c r="P10" s="28"/>
      <c r="Q10" s="19"/>
      <c r="R10" s="29"/>
      <c r="S10" s="29"/>
      <c r="T10" s="20"/>
      <c r="U10" s="43"/>
      <c r="W10"/>
    </row>
    <row r="11" spans="1:23" ht="20.100000000000001" customHeight="1" x14ac:dyDescent="0.15">
      <c r="A11" s="22"/>
      <c r="B11" s="21">
        <f t="shared" si="0"/>
        <v>6</v>
      </c>
      <c r="C11" s="21" t="str">
        <f>IFERROR(INDEX(リスト!$B$3:$D$50,MATCH($I$2,リスト!$B$3:$B$50,0),2),"")</f>
        <v/>
      </c>
      <c r="D11" s="21" t="str">
        <f>IFERROR(INDEX(リスト!$B$3:$D$50,MATCH($I$2,リスト!$B$3:$B$50,0),3),"")</f>
        <v/>
      </c>
      <c r="E11" s="21" t="str">
        <f t="shared" si="1"/>
        <v>少年女子</v>
      </c>
      <c r="F11" s="21" t="str">
        <f t="shared" si="2"/>
        <v>育成</v>
      </c>
      <c r="G11" s="21">
        <f t="shared" si="3"/>
        <v>0</v>
      </c>
      <c r="H11" s="19"/>
      <c r="I11" s="19"/>
      <c r="J11" s="19"/>
      <c r="K11" s="23"/>
      <c r="L11" s="24"/>
      <c r="M11" s="25"/>
      <c r="N11" s="26"/>
      <c r="O11" s="27"/>
      <c r="P11" s="28"/>
      <c r="Q11" s="19"/>
      <c r="R11" s="29"/>
      <c r="S11" s="29"/>
      <c r="T11" s="20"/>
      <c r="U11" s="43"/>
      <c r="W11"/>
    </row>
    <row r="12" spans="1:23" ht="20.100000000000001" customHeight="1" x14ac:dyDescent="0.15">
      <c r="A12" s="22"/>
      <c r="B12" s="21">
        <f t="shared" si="0"/>
        <v>7</v>
      </c>
      <c r="C12" s="21" t="str">
        <f>IFERROR(INDEX(リスト!$B$3:$D$50,MATCH($I$2,リスト!$B$3:$B$50,0),2),"")</f>
        <v/>
      </c>
      <c r="D12" s="21" t="str">
        <f>IFERROR(INDEX(リスト!$B$3:$D$50,MATCH($I$2,リスト!$B$3:$B$50,0),3),"")</f>
        <v/>
      </c>
      <c r="E12" s="21" t="str">
        <f t="shared" si="1"/>
        <v>少年女子</v>
      </c>
      <c r="F12" s="21" t="str">
        <f t="shared" si="2"/>
        <v>育成</v>
      </c>
      <c r="G12" s="21">
        <f t="shared" si="3"/>
        <v>0</v>
      </c>
      <c r="H12" s="19"/>
      <c r="I12" s="19"/>
      <c r="J12" s="19"/>
      <c r="K12" s="23"/>
      <c r="L12" s="24"/>
      <c r="M12" s="25"/>
      <c r="N12" s="26"/>
      <c r="O12" s="27"/>
      <c r="P12" s="28"/>
      <c r="Q12" s="19"/>
      <c r="R12" s="29"/>
      <c r="S12" s="29"/>
      <c r="T12" s="20"/>
      <c r="U12" s="43"/>
      <c r="W12"/>
    </row>
    <row r="13" spans="1:23" ht="20.100000000000001" customHeight="1" x14ac:dyDescent="0.15">
      <c r="A13" s="22"/>
      <c r="B13" s="21">
        <f t="shared" si="0"/>
        <v>8</v>
      </c>
      <c r="C13" s="21" t="str">
        <f>IFERROR(INDEX(リスト!$B$3:$D$50,MATCH($I$2,リスト!$B$3:$B$50,0),2),"")</f>
        <v/>
      </c>
      <c r="D13" s="21" t="str">
        <f>IFERROR(INDEX(リスト!$B$3:$D$50,MATCH($I$2,リスト!$B$3:$B$50,0),3),"")</f>
        <v/>
      </c>
      <c r="E13" s="21" t="str">
        <f t="shared" si="1"/>
        <v>少年女子</v>
      </c>
      <c r="F13" s="21" t="str">
        <f t="shared" si="2"/>
        <v>育成</v>
      </c>
      <c r="G13" s="21">
        <f t="shared" si="3"/>
        <v>0</v>
      </c>
      <c r="H13" s="19"/>
      <c r="I13" s="19"/>
      <c r="J13" s="19"/>
      <c r="K13" s="23"/>
      <c r="L13" s="24"/>
      <c r="M13" s="25"/>
      <c r="N13" s="26"/>
      <c r="O13" s="27"/>
      <c r="P13" s="28"/>
      <c r="Q13" s="19"/>
      <c r="R13" s="29"/>
      <c r="S13" s="29"/>
      <c r="T13" s="20"/>
      <c r="U13" s="43"/>
      <c r="W13"/>
    </row>
    <row r="14" spans="1:23" ht="20.100000000000001" customHeight="1" x14ac:dyDescent="0.15">
      <c r="A14" s="22"/>
      <c r="B14" s="21">
        <f t="shared" si="0"/>
        <v>9</v>
      </c>
      <c r="C14" s="21" t="str">
        <f>IFERROR(INDEX(リスト!$B$3:$D$50,MATCH($I$2,リスト!$B$3:$B$50,0),2),"")</f>
        <v/>
      </c>
      <c r="D14" s="21" t="str">
        <f>IFERROR(INDEX(リスト!$B$3:$D$50,MATCH($I$2,リスト!$B$3:$B$50,0),3),"")</f>
        <v/>
      </c>
      <c r="E14" s="21" t="str">
        <f t="shared" si="1"/>
        <v>少年女子</v>
      </c>
      <c r="F14" s="21" t="str">
        <f t="shared" si="2"/>
        <v>育成</v>
      </c>
      <c r="G14" s="21">
        <f t="shared" si="3"/>
        <v>0</v>
      </c>
      <c r="H14" s="19"/>
      <c r="I14" s="19"/>
      <c r="J14" s="19"/>
      <c r="K14" s="23"/>
      <c r="L14" s="24"/>
      <c r="M14" s="25"/>
      <c r="N14" s="26"/>
      <c r="O14" s="27"/>
      <c r="P14" s="28"/>
      <c r="Q14" s="19"/>
      <c r="R14" s="29"/>
      <c r="S14" s="29"/>
      <c r="T14" s="20"/>
      <c r="U14" s="43"/>
      <c r="W14"/>
    </row>
    <row r="15" spans="1:23" ht="20.100000000000001" customHeight="1" x14ac:dyDescent="0.15">
      <c r="A15" s="22"/>
      <c r="B15" s="21">
        <f t="shared" si="0"/>
        <v>10</v>
      </c>
      <c r="C15" s="21" t="str">
        <f>IFERROR(INDEX(リスト!$B$3:$D$50,MATCH($I$2,リスト!$B$3:$B$50,0),2),"")</f>
        <v/>
      </c>
      <c r="D15" s="21" t="str">
        <f>IFERROR(INDEX(リスト!$B$3:$D$50,MATCH($I$2,リスト!$B$3:$B$50,0),3),"")</f>
        <v/>
      </c>
      <c r="E15" s="21" t="str">
        <f t="shared" si="1"/>
        <v>少年女子</v>
      </c>
      <c r="F15" s="21" t="str">
        <f t="shared" si="2"/>
        <v>育成</v>
      </c>
      <c r="G15" s="21">
        <f t="shared" si="3"/>
        <v>0</v>
      </c>
      <c r="H15" s="19"/>
      <c r="I15" s="19"/>
      <c r="J15" s="19"/>
      <c r="K15" s="23"/>
      <c r="L15" s="24"/>
      <c r="M15" s="25"/>
      <c r="N15" s="26"/>
      <c r="O15" s="27"/>
      <c r="P15" s="28"/>
      <c r="Q15" s="19"/>
      <c r="R15" s="29"/>
      <c r="S15" s="29"/>
      <c r="T15" s="20"/>
      <c r="U15" s="43"/>
      <c r="W15"/>
    </row>
    <row r="16" spans="1:23" ht="20.100000000000001" customHeight="1" x14ac:dyDescent="0.15">
      <c r="A16" s="22"/>
      <c r="B16" s="21">
        <f t="shared" si="0"/>
        <v>11</v>
      </c>
      <c r="C16" s="21" t="str">
        <f>IFERROR(INDEX(リスト!$B$3:$D$50,MATCH($I$2,リスト!$B$3:$B$50,0),2),"")</f>
        <v/>
      </c>
      <c r="D16" s="21" t="str">
        <f>IFERROR(INDEX(リスト!$B$3:$D$50,MATCH($I$2,リスト!$B$3:$B$50,0),3),"")</f>
        <v/>
      </c>
      <c r="E16" s="21" t="str">
        <f t="shared" si="1"/>
        <v>少年女子</v>
      </c>
      <c r="F16" s="21" t="str">
        <f t="shared" si="2"/>
        <v>育成</v>
      </c>
      <c r="G16" s="21">
        <f t="shared" si="3"/>
        <v>0</v>
      </c>
      <c r="H16" s="19"/>
      <c r="I16" s="19"/>
      <c r="J16" s="19"/>
      <c r="K16" s="23"/>
      <c r="L16" s="24"/>
      <c r="M16" s="25"/>
      <c r="N16" s="26"/>
      <c r="O16" s="27"/>
      <c r="P16" s="28"/>
      <c r="Q16" s="19"/>
      <c r="R16" s="29"/>
      <c r="S16" s="29"/>
      <c r="T16" s="20"/>
      <c r="U16" s="43"/>
    </row>
    <row r="17" spans="1:21" ht="20.100000000000001" customHeight="1" x14ac:dyDescent="0.15">
      <c r="A17" s="22"/>
      <c r="B17" s="21">
        <f t="shared" si="0"/>
        <v>12</v>
      </c>
      <c r="C17" s="21" t="str">
        <f>IFERROR(INDEX(リスト!$B$3:$D$50,MATCH($I$2,リスト!$B$3:$B$50,0),2),"")</f>
        <v/>
      </c>
      <c r="D17" s="21" t="str">
        <f>IFERROR(INDEX(リスト!$B$3:$D$50,MATCH($I$2,リスト!$B$3:$B$50,0),3),"")</f>
        <v/>
      </c>
      <c r="E17" s="21" t="str">
        <f t="shared" si="1"/>
        <v>少年女子</v>
      </c>
      <c r="F17" s="21" t="str">
        <f t="shared" si="2"/>
        <v>育成</v>
      </c>
      <c r="G17" s="21">
        <f t="shared" si="3"/>
        <v>0</v>
      </c>
      <c r="H17" s="19"/>
      <c r="I17" s="19"/>
      <c r="J17" s="19"/>
      <c r="K17" s="23"/>
      <c r="L17" s="24"/>
      <c r="M17" s="25"/>
      <c r="N17" s="26"/>
      <c r="O17" s="27"/>
      <c r="P17" s="28"/>
      <c r="Q17" s="19"/>
      <c r="R17" s="29"/>
      <c r="S17" s="29"/>
      <c r="T17" s="20"/>
      <c r="U17" s="43"/>
    </row>
    <row r="18" spans="1:21" ht="20.100000000000001" customHeight="1" x14ac:dyDescent="0.15">
      <c r="A18" s="22"/>
      <c r="B18" s="21">
        <f t="shared" si="0"/>
        <v>13</v>
      </c>
      <c r="C18" s="21" t="str">
        <f>IFERROR(INDEX(リスト!$B$3:$D$50,MATCH($I$2,リスト!$B$3:$B$50,0),2),"")</f>
        <v/>
      </c>
      <c r="D18" s="21" t="str">
        <f>IFERROR(INDEX(リスト!$B$3:$D$50,MATCH($I$2,リスト!$B$3:$B$50,0),3),"")</f>
        <v/>
      </c>
      <c r="E18" s="21" t="str">
        <f t="shared" si="1"/>
        <v>少年女子</v>
      </c>
      <c r="F18" s="21" t="str">
        <f t="shared" si="2"/>
        <v>育成</v>
      </c>
      <c r="G18" s="21">
        <f t="shared" si="3"/>
        <v>0</v>
      </c>
      <c r="H18" s="19"/>
      <c r="I18" s="19"/>
      <c r="J18" s="19"/>
      <c r="K18" s="23"/>
      <c r="L18" s="24"/>
      <c r="M18" s="25"/>
      <c r="N18" s="26"/>
      <c r="O18" s="27"/>
      <c r="P18" s="28"/>
      <c r="Q18" s="19"/>
      <c r="R18" s="29"/>
      <c r="S18" s="29"/>
      <c r="T18" s="20"/>
      <c r="U18" s="43"/>
    </row>
    <row r="19" spans="1:21" ht="20.100000000000001" customHeight="1" x14ac:dyDescent="0.15">
      <c r="A19" s="22"/>
      <c r="B19" s="21">
        <f t="shared" si="0"/>
        <v>14</v>
      </c>
      <c r="C19" s="21" t="str">
        <f>IFERROR(INDEX(リスト!$B$3:$D$50,MATCH($I$2,リスト!$B$3:$B$50,0),2),"")</f>
        <v/>
      </c>
      <c r="D19" s="21" t="str">
        <f>IFERROR(INDEX(リスト!$B$3:$D$50,MATCH($I$2,リスト!$B$3:$B$50,0),3),"")</f>
        <v/>
      </c>
      <c r="E19" s="21" t="str">
        <f t="shared" si="1"/>
        <v>少年女子</v>
      </c>
      <c r="F19" s="21" t="str">
        <f t="shared" si="2"/>
        <v>育成</v>
      </c>
      <c r="G19" s="21">
        <f t="shared" si="3"/>
        <v>0</v>
      </c>
      <c r="H19" s="19"/>
      <c r="I19" s="19"/>
      <c r="J19" s="19"/>
      <c r="K19" s="23"/>
      <c r="L19" s="24"/>
      <c r="M19" s="25"/>
      <c r="N19" s="26"/>
      <c r="O19" s="27"/>
      <c r="P19" s="28"/>
      <c r="Q19" s="19"/>
      <c r="R19" s="29"/>
      <c r="S19" s="29"/>
      <c r="T19" s="20"/>
      <c r="U19" s="43"/>
    </row>
    <row r="20" spans="1:21" ht="20.100000000000001" customHeight="1" x14ac:dyDescent="0.15">
      <c r="A20" s="22"/>
      <c r="B20" s="21">
        <f t="shared" si="0"/>
        <v>15</v>
      </c>
      <c r="C20" s="21" t="str">
        <f>IFERROR(INDEX(リスト!$B$3:$D$50,MATCH($I$2,リスト!$B$3:$B$50,0),2),"")</f>
        <v/>
      </c>
      <c r="D20" s="21" t="str">
        <f>IFERROR(INDEX(リスト!$B$3:$D$50,MATCH($I$2,リスト!$B$3:$B$50,0),3),"")</f>
        <v/>
      </c>
      <c r="E20" s="21" t="str">
        <f t="shared" si="1"/>
        <v>少年女子</v>
      </c>
      <c r="F20" s="21" t="str">
        <f t="shared" si="2"/>
        <v>育成</v>
      </c>
      <c r="G20" s="21">
        <f t="shared" si="3"/>
        <v>0</v>
      </c>
      <c r="H20" s="19"/>
      <c r="I20" s="19"/>
      <c r="J20" s="19"/>
      <c r="K20" s="23"/>
      <c r="L20" s="24"/>
      <c r="M20" s="25"/>
      <c r="N20" s="26"/>
      <c r="O20" s="27"/>
      <c r="P20" s="28"/>
      <c r="Q20" s="19"/>
      <c r="R20" s="29"/>
      <c r="S20" s="29"/>
      <c r="T20" s="20"/>
      <c r="U20" s="43"/>
    </row>
    <row r="21" spans="1:21" ht="20.100000000000001" customHeight="1" x14ac:dyDescent="0.15">
      <c r="A21" s="22"/>
      <c r="B21" s="21">
        <f t="shared" si="0"/>
        <v>16</v>
      </c>
      <c r="C21" s="21" t="str">
        <f>IFERROR(INDEX(リスト!$B$3:$D$50,MATCH($I$2,リスト!$B$3:$B$50,0),2),"")</f>
        <v/>
      </c>
      <c r="D21" s="21" t="str">
        <f>IFERROR(INDEX(リスト!$B$3:$D$50,MATCH($I$2,リスト!$B$3:$B$50,0),3),"")</f>
        <v/>
      </c>
      <c r="E21" s="21" t="str">
        <f t="shared" si="1"/>
        <v>少年女子</v>
      </c>
      <c r="F21" s="21" t="str">
        <f t="shared" si="2"/>
        <v>育成</v>
      </c>
      <c r="G21" s="21">
        <f t="shared" si="3"/>
        <v>0</v>
      </c>
      <c r="H21" s="19"/>
      <c r="I21" s="19"/>
      <c r="J21" s="19"/>
      <c r="K21" s="23"/>
      <c r="L21" s="24"/>
      <c r="M21" s="25"/>
      <c r="N21" s="26"/>
      <c r="O21" s="27"/>
      <c r="P21" s="28"/>
      <c r="Q21" s="19"/>
      <c r="R21" s="29"/>
      <c r="S21" s="29"/>
      <c r="T21" s="20"/>
      <c r="U21" s="43"/>
    </row>
    <row r="22" spans="1:21" ht="20.100000000000001" customHeight="1" x14ac:dyDescent="0.15">
      <c r="A22" s="22"/>
      <c r="B22" s="21">
        <f t="shared" si="0"/>
        <v>17</v>
      </c>
      <c r="C22" s="21" t="str">
        <f>IFERROR(INDEX(リスト!$B$3:$D$50,MATCH($I$2,リスト!$B$3:$B$50,0),2),"")</f>
        <v/>
      </c>
      <c r="D22" s="21" t="str">
        <f>IFERROR(INDEX(リスト!$B$3:$D$50,MATCH($I$2,リスト!$B$3:$B$50,0),3),"")</f>
        <v/>
      </c>
      <c r="E22" s="21" t="str">
        <f t="shared" si="1"/>
        <v>少年女子</v>
      </c>
      <c r="F22" s="21" t="str">
        <f t="shared" si="2"/>
        <v>育成</v>
      </c>
      <c r="G22" s="21">
        <f t="shared" si="3"/>
        <v>0</v>
      </c>
      <c r="H22" s="19"/>
      <c r="I22" s="19"/>
      <c r="J22" s="19"/>
      <c r="K22" s="23"/>
      <c r="L22" s="24"/>
      <c r="M22" s="25"/>
      <c r="N22" s="26"/>
      <c r="O22" s="27"/>
      <c r="P22" s="28"/>
      <c r="Q22" s="19"/>
      <c r="R22" s="29"/>
      <c r="S22" s="29"/>
      <c r="T22" s="20"/>
      <c r="U22" s="43"/>
    </row>
    <row r="23" spans="1:21" ht="20.100000000000001" customHeight="1" x14ac:dyDescent="0.15">
      <c r="A23" s="22"/>
      <c r="B23" s="21">
        <f t="shared" si="0"/>
        <v>18</v>
      </c>
      <c r="C23" s="21" t="str">
        <f>IFERROR(INDEX(リスト!$B$3:$D$50,MATCH($I$2,リスト!$B$3:$B$50,0),2),"")</f>
        <v/>
      </c>
      <c r="D23" s="21" t="str">
        <f>IFERROR(INDEX(リスト!$B$3:$D$50,MATCH($I$2,リスト!$B$3:$B$50,0),3),"")</f>
        <v/>
      </c>
      <c r="E23" s="21" t="str">
        <f t="shared" si="1"/>
        <v>少年女子</v>
      </c>
      <c r="F23" s="21" t="str">
        <f t="shared" si="2"/>
        <v>育成</v>
      </c>
      <c r="G23" s="21">
        <f t="shared" si="3"/>
        <v>0</v>
      </c>
      <c r="H23" s="19"/>
      <c r="I23" s="19"/>
      <c r="J23" s="19"/>
      <c r="K23" s="23"/>
      <c r="L23" s="24"/>
      <c r="M23" s="25"/>
      <c r="N23" s="26"/>
      <c r="O23" s="27"/>
      <c r="P23" s="28"/>
      <c r="Q23" s="19"/>
      <c r="R23" s="29"/>
      <c r="S23" s="29"/>
      <c r="T23" s="20"/>
      <c r="U23" s="43"/>
    </row>
    <row r="24" spans="1:21" ht="20.100000000000001" customHeight="1" x14ac:dyDescent="0.15">
      <c r="A24" s="22"/>
      <c r="B24" s="21">
        <f t="shared" si="0"/>
        <v>19</v>
      </c>
      <c r="C24" s="21" t="str">
        <f>IFERROR(INDEX(リスト!$B$3:$D$50,MATCH($I$2,リスト!$B$3:$B$50,0),2),"")</f>
        <v/>
      </c>
      <c r="D24" s="21" t="str">
        <f>IFERROR(INDEX(リスト!$B$3:$D$50,MATCH($I$2,リスト!$B$3:$B$50,0),3),"")</f>
        <v/>
      </c>
      <c r="E24" s="21" t="str">
        <f t="shared" si="1"/>
        <v>少年女子</v>
      </c>
      <c r="F24" s="21" t="str">
        <f t="shared" si="2"/>
        <v>育成</v>
      </c>
      <c r="G24" s="21">
        <f t="shared" si="3"/>
        <v>0</v>
      </c>
      <c r="H24" s="19"/>
      <c r="I24" s="19"/>
      <c r="J24" s="19"/>
      <c r="K24" s="23"/>
      <c r="L24" s="24"/>
      <c r="M24" s="25"/>
      <c r="N24" s="26"/>
      <c r="O24" s="27"/>
      <c r="P24" s="28"/>
      <c r="Q24" s="19"/>
      <c r="R24" s="29"/>
      <c r="S24" s="29"/>
      <c r="T24" s="20"/>
      <c r="U24" s="43"/>
    </row>
    <row r="25" spans="1:21" ht="20.100000000000001" customHeight="1" x14ac:dyDescent="0.15">
      <c r="A25" s="21"/>
      <c r="B25" s="21">
        <f t="shared" si="0"/>
        <v>20</v>
      </c>
      <c r="C25" s="21" t="str">
        <f>IFERROR(INDEX(リスト!$B$3:$D$50,MATCH($I$2,リスト!$B$3:$B$50,0),2),"")</f>
        <v/>
      </c>
      <c r="D25" s="21" t="str">
        <f>IFERROR(INDEX(リスト!$B$3:$D$50,MATCH($I$2,リスト!$B$3:$B$50,0),3),"")</f>
        <v/>
      </c>
      <c r="E25" s="21" t="str">
        <f t="shared" si="1"/>
        <v>少年女子</v>
      </c>
      <c r="F25" s="21" t="str">
        <f t="shared" si="2"/>
        <v>育成</v>
      </c>
      <c r="G25" s="21">
        <f t="shared" si="3"/>
        <v>0</v>
      </c>
      <c r="H25" s="19"/>
      <c r="I25" s="19"/>
      <c r="J25" s="19"/>
      <c r="K25" s="23"/>
      <c r="L25" s="24"/>
      <c r="M25" s="25"/>
      <c r="N25" s="26"/>
      <c r="O25" s="27"/>
      <c r="P25" s="28"/>
      <c r="Q25" s="19"/>
      <c r="R25" s="29"/>
      <c r="S25" s="29"/>
      <c r="T25" s="20"/>
      <c r="U25" s="43"/>
    </row>
    <row r="26" spans="1:21" ht="20.100000000000001" customHeight="1" x14ac:dyDescent="0.15">
      <c r="B26" s="21">
        <f t="shared" si="0"/>
        <v>21</v>
      </c>
      <c r="C26" s="21" t="str">
        <f>IFERROR(INDEX(リスト!$B$3:$D$50,MATCH($I$2,リスト!$B$3:$B$50,0),2),"")</f>
        <v/>
      </c>
      <c r="D26" s="21" t="str">
        <f>IFERROR(INDEX(リスト!$B$3:$D$50,MATCH($I$2,リスト!$B$3:$B$50,0),3),"")</f>
        <v/>
      </c>
      <c r="E26" s="21" t="str">
        <f t="shared" si="1"/>
        <v>少年女子</v>
      </c>
      <c r="F26" s="21" t="str">
        <f t="shared" si="2"/>
        <v>育成</v>
      </c>
      <c r="G26" s="21">
        <f t="shared" si="3"/>
        <v>0</v>
      </c>
      <c r="H26" s="19"/>
      <c r="I26" s="19"/>
      <c r="J26" s="19"/>
      <c r="K26" s="23"/>
      <c r="L26" s="24"/>
      <c r="M26" s="25"/>
      <c r="N26" s="26"/>
      <c r="O26" s="27"/>
      <c r="P26" s="28"/>
      <c r="Q26" s="19"/>
      <c r="R26" s="29"/>
      <c r="S26" s="29"/>
      <c r="T26" s="20"/>
      <c r="U26" s="43"/>
    </row>
    <row r="27" spans="1:21" ht="20.100000000000001" customHeight="1" x14ac:dyDescent="0.15">
      <c r="B27" s="21">
        <f t="shared" si="0"/>
        <v>22</v>
      </c>
      <c r="C27" s="21" t="str">
        <f>IFERROR(INDEX(リスト!$B$3:$D$50,MATCH($I$2,リスト!$B$3:$B$50,0),2),"")</f>
        <v/>
      </c>
      <c r="D27" s="21" t="str">
        <f>IFERROR(INDEX(リスト!$B$3:$D$50,MATCH($I$2,リスト!$B$3:$B$50,0),3),"")</f>
        <v/>
      </c>
      <c r="E27" s="21" t="str">
        <f t="shared" si="1"/>
        <v>少年女子</v>
      </c>
      <c r="F27" s="21" t="str">
        <f t="shared" si="2"/>
        <v>育成</v>
      </c>
      <c r="G27" s="21">
        <f t="shared" si="3"/>
        <v>0</v>
      </c>
      <c r="H27" s="19"/>
      <c r="I27" s="19"/>
      <c r="J27" s="19"/>
      <c r="K27" s="23"/>
      <c r="L27" s="24"/>
      <c r="M27" s="25"/>
      <c r="N27" s="26"/>
      <c r="O27" s="27"/>
      <c r="P27" s="28"/>
      <c r="Q27" s="19"/>
      <c r="R27" s="29"/>
      <c r="S27" s="29"/>
      <c r="T27" s="20"/>
      <c r="U27" s="43"/>
    </row>
    <row r="28" spans="1:21" ht="20.100000000000001" customHeight="1" x14ac:dyDescent="0.15">
      <c r="B28" s="21">
        <f t="shared" si="0"/>
        <v>23</v>
      </c>
      <c r="C28" s="21" t="str">
        <f>IFERROR(INDEX(リスト!$B$3:$D$50,MATCH($I$2,リスト!$B$3:$B$50,0),2),"")</f>
        <v/>
      </c>
      <c r="D28" s="21" t="str">
        <f>IFERROR(INDEX(リスト!$B$3:$D$50,MATCH($I$2,リスト!$B$3:$B$50,0),3),"")</f>
        <v/>
      </c>
      <c r="E28" s="21" t="str">
        <f t="shared" si="1"/>
        <v>少年女子</v>
      </c>
      <c r="F28" s="21" t="str">
        <f t="shared" si="2"/>
        <v>育成</v>
      </c>
      <c r="G28" s="21">
        <f t="shared" si="3"/>
        <v>0</v>
      </c>
      <c r="H28" s="19"/>
      <c r="I28" s="19"/>
      <c r="J28" s="19"/>
      <c r="K28" s="23"/>
      <c r="L28" s="24"/>
      <c r="M28" s="25"/>
      <c r="N28" s="26"/>
      <c r="O28" s="27"/>
      <c r="P28" s="28"/>
      <c r="Q28" s="19"/>
      <c r="R28" s="29"/>
      <c r="S28" s="29"/>
      <c r="T28" s="20"/>
      <c r="U28" s="43"/>
    </row>
    <row r="29" spans="1:21" ht="20.100000000000001" customHeight="1" x14ac:dyDescent="0.15">
      <c r="B29" s="21">
        <f t="shared" si="0"/>
        <v>24</v>
      </c>
      <c r="C29" s="21" t="str">
        <f>IFERROR(INDEX(リスト!$B$3:$D$50,MATCH($I$2,リスト!$B$3:$B$50,0),2),"")</f>
        <v/>
      </c>
      <c r="D29" s="21" t="str">
        <f>IFERROR(INDEX(リスト!$B$3:$D$50,MATCH($I$2,リスト!$B$3:$B$50,0),3),"")</f>
        <v/>
      </c>
      <c r="E29" s="21" t="str">
        <f t="shared" si="1"/>
        <v>少年女子</v>
      </c>
      <c r="F29" s="21" t="str">
        <f t="shared" si="2"/>
        <v>育成</v>
      </c>
      <c r="G29" s="21">
        <f t="shared" si="3"/>
        <v>0</v>
      </c>
      <c r="H29" s="19"/>
      <c r="I29" s="19"/>
      <c r="J29" s="19"/>
      <c r="K29" s="23"/>
      <c r="L29" s="24"/>
      <c r="M29" s="25"/>
      <c r="N29" s="26"/>
      <c r="O29" s="27"/>
      <c r="P29" s="28"/>
      <c r="Q29" s="19"/>
      <c r="R29" s="29"/>
      <c r="S29" s="29"/>
      <c r="T29" s="20"/>
      <c r="U29" s="43"/>
    </row>
    <row r="30" spans="1:21" ht="20.100000000000001" customHeight="1" x14ac:dyDescent="0.15">
      <c r="B30" s="21">
        <f t="shared" si="0"/>
        <v>25</v>
      </c>
      <c r="C30" s="21" t="str">
        <f>IFERROR(INDEX(リスト!$B$3:$D$50,MATCH($I$2,リスト!$B$3:$B$50,0),2),"")</f>
        <v/>
      </c>
      <c r="D30" s="21" t="str">
        <f>IFERROR(INDEX(リスト!$B$3:$D$50,MATCH($I$2,リスト!$B$3:$B$50,0),3),"")</f>
        <v/>
      </c>
      <c r="E30" s="21" t="str">
        <f t="shared" si="1"/>
        <v>少年女子</v>
      </c>
      <c r="F30" s="21" t="str">
        <f t="shared" si="2"/>
        <v>育成</v>
      </c>
      <c r="G30" s="21">
        <f t="shared" si="3"/>
        <v>0</v>
      </c>
      <c r="H30" s="19"/>
      <c r="I30" s="19"/>
      <c r="J30" s="19"/>
      <c r="K30" s="23"/>
      <c r="L30" s="24"/>
      <c r="M30" s="25"/>
      <c r="N30" s="26"/>
      <c r="O30" s="27"/>
      <c r="P30" s="28"/>
      <c r="Q30" s="19"/>
      <c r="R30" s="29"/>
      <c r="S30" s="29"/>
      <c r="T30" s="20"/>
      <c r="U30" s="43"/>
    </row>
    <row r="31" spans="1:21" ht="20.100000000000001" customHeight="1" x14ac:dyDescent="0.15">
      <c r="B31" s="21">
        <f t="shared" si="0"/>
        <v>26</v>
      </c>
      <c r="C31" s="21" t="str">
        <f>IFERROR(INDEX(リスト!$B$3:$D$50,MATCH($I$2,リスト!$B$3:$B$50,0),2),"")</f>
        <v/>
      </c>
      <c r="D31" s="21" t="str">
        <f>IFERROR(INDEX(リスト!$B$3:$D$50,MATCH($I$2,リスト!$B$3:$B$50,0),3),"")</f>
        <v/>
      </c>
      <c r="E31" s="21" t="str">
        <f t="shared" si="1"/>
        <v>少年女子</v>
      </c>
      <c r="F31" s="21" t="str">
        <f t="shared" si="2"/>
        <v>育成</v>
      </c>
      <c r="G31" s="21">
        <f t="shared" si="3"/>
        <v>0</v>
      </c>
      <c r="H31" s="19"/>
      <c r="I31" s="19"/>
      <c r="J31" s="19"/>
      <c r="K31" s="23"/>
      <c r="L31" s="24"/>
      <c r="M31" s="25"/>
      <c r="N31" s="26"/>
      <c r="O31" s="27"/>
      <c r="P31" s="28"/>
      <c r="Q31" s="19"/>
      <c r="R31" s="29"/>
      <c r="S31" s="29"/>
      <c r="T31" s="20"/>
      <c r="U31" s="43"/>
    </row>
    <row r="32" spans="1:21" ht="20.100000000000001" customHeight="1" x14ac:dyDescent="0.15">
      <c r="B32" s="21">
        <f t="shared" si="0"/>
        <v>27</v>
      </c>
      <c r="C32" s="21" t="str">
        <f>IFERROR(INDEX(リスト!$B$3:$D$50,MATCH($I$2,リスト!$B$3:$B$50,0),2),"")</f>
        <v/>
      </c>
      <c r="D32" s="21" t="str">
        <f>IFERROR(INDEX(リスト!$B$3:$D$50,MATCH($I$2,リスト!$B$3:$B$50,0),3),"")</f>
        <v/>
      </c>
      <c r="E32" s="21" t="str">
        <f t="shared" si="1"/>
        <v>少年女子</v>
      </c>
      <c r="F32" s="21" t="str">
        <f t="shared" si="2"/>
        <v>育成</v>
      </c>
      <c r="G32" s="21">
        <f t="shared" si="3"/>
        <v>0</v>
      </c>
      <c r="H32" s="19"/>
      <c r="I32" s="19"/>
      <c r="J32" s="19"/>
      <c r="K32" s="23"/>
      <c r="L32" s="24"/>
      <c r="M32" s="25"/>
      <c r="N32" s="26"/>
      <c r="O32" s="27"/>
      <c r="P32" s="28"/>
      <c r="Q32" s="19"/>
      <c r="R32" s="29"/>
      <c r="S32" s="29"/>
      <c r="T32" s="20"/>
      <c r="U32" s="43"/>
    </row>
    <row r="33" spans="2:21" ht="20.100000000000001" customHeight="1" x14ac:dyDescent="0.15">
      <c r="B33" s="21" t="s">
        <v>14</v>
      </c>
      <c r="C33" s="21"/>
      <c r="D33" s="21"/>
      <c r="E33" s="21"/>
      <c r="F33" s="21"/>
      <c r="G33" s="21"/>
      <c r="H33" s="21"/>
      <c r="I33" s="21"/>
      <c r="J33" s="21"/>
      <c r="K33" s="30"/>
      <c r="L33" s="30"/>
      <c r="M33" s="31"/>
      <c r="N33" s="30"/>
      <c r="O33" s="32"/>
      <c r="P33" s="33"/>
      <c r="Q33" s="21"/>
      <c r="R33" s="34">
        <f>SUBTOTAL(109,テーブル127[経費])</f>
        <v>0</v>
      </c>
      <c r="S33" s="35">
        <f>SUBTOTAL(109,テーブル127[補助金])</f>
        <v>0</v>
      </c>
      <c r="T33" s="21"/>
      <c r="U33" s="21"/>
    </row>
    <row r="34" spans="2:21" ht="20.100000000000001" customHeight="1" x14ac:dyDescent="0.15">
      <c r="B34" s="17"/>
      <c r="C34" s="17"/>
      <c r="D34" s="17"/>
      <c r="E34" s="17"/>
      <c r="F34" s="17"/>
      <c r="G34" s="17"/>
      <c r="H34" s="9"/>
      <c r="I34" s="9"/>
      <c r="J34" s="10"/>
      <c r="K34" s="5"/>
      <c r="L34" s="5"/>
      <c r="M34" s="5"/>
      <c r="N34" s="5"/>
      <c r="O34" s="5"/>
      <c r="P34" s="5"/>
      <c r="Q34" s="11"/>
      <c r="R34" s="12"/>
      <c r="S34" s="13"/>
      <c r="T34" s="8"/>
      <c r="U34" s="9"/>
    </row>
    <row r="35" spans="2:21" ht="20.100000000000001" customHeight="1" x14ac:dyDescent="0.15">
      <c r="B35" s="17"/>
      <c r="C35" s="17"/>
      <c r="D35" s="17"/>
      <c r="E35" s="17"/>
      <c r="F35" s="17"/>
      <c r="G35" s="17"/>
      <c r="H35" s="9"/>
      <c r="I35" s="9"/>
      <c r="J35" s="10"/>
      <c r="K35" s="5"/>
      <c r="L35" s="5"/>
      <c r="M35" s="5"/>
      <c r="N35" s="5"/>
      <c r="O35" s="5"/>
      <c r="P35" s="5"/>
      <c r="Q35" s="11"/>
      <c r="R35" s="12"/>
      <c r="S35" s="13"/>
      <c r="T35" s="8"/>
      <c r="U35" s="9"/>
    </row>
  </sheetData>
  <sheetProtection insertColumns="0" insertRows="0" deleteColumns="0" deleteRows="0" sort="0"/>
  <mergeCells count="6">
    <mergeCell ref="B2:H2"/>
    <mergeCell ref="I2:L2"/>
    <mergeCell ref="N2:P2"/>
    <mergeCell ref="B3:H3"/>
    <mergeCell ref="I3:L3"/>
    <mergeCell ref="N3:P3"/>
  </mergeCells>
  <phoneticPr fontId="2"/>
  <conditionalFormatting sqref="A6:A24">
    <cfRule type="notContainsErrors" dxfId="9" priority="3">
      <formula>NOT(ISERROR(A6))</formula>
    </cfRule>
  </conditionalFormatting>
  <conditionalFormatting sqref="B6:U32">
    <cfRule type="expression" dxfId="8" priority="5">
      <formula>$U6="中止"</formula>
    </cfRule>
  </conditionalFormatting>
  <conditionalFormatting sqref="H6:T32">
    <cfRule type="expression" dxfId="7" priority="2">
      <formula>OR(MOD(SUBTOTAL(3,$B$6:$B6),10)&gt;5,MOD(SUBTOTAL(3,$B$6:$B6),10)=0)=TRUE</formula>
    </cfRule>
  </conditionalFormatting>
  <conditionalFormatting sqref="I2:P3">
    <cfRule type="containsBlanks" dxfId="6" priority="4">
      <formula>LEN(TRIM(I2))=0</formula>
    </cfRule>
  </conditionalFormatting>
  <conditionalFormatting sqref="U6:U32">
    <cfRule type="expression" dxfId="5" priority="1">
      <formula>AND(OR($N$3="育成",$N$3="発掘"),$H6&lt;&gt;"")</formula>
    </cfRule>
  </conditionalFormatting>
  <dataValidations count="9">
    <dataValidation type="list" allowBlank="1" showInputMessage="1" showErrorMessage="1" prompt="プルダウンより選択" sqref="N3:P3" xr:uid="{BE7979C6-94C1-43EA-BBE4-CA682043384A}">
      <formula1>"強化,育成,発掘"</formula1>
    </dataValidation>
    <dataValidation type="list" allowBlank="1" showInputMessage="1" showErrorMessage="1" prompt="プルダウンより選択" sqref="N2:P2" xr:uid="{38BBBA54-9B8C-4A24-90C3-C78DA4E914B8}">
      <formula1>"成年男子,成年女子,成年男女,男子,女子,少年男子,少年女子,少年男女"</formula1>
    </dataValidation>
    <dataValidation type="list" imeMode="hiragana" allowBlank="1" sqref="U6:U32" xr:uid="{E8C67B46-EBF5-49EA-B4B5-9A28DB7BAC2A}">
      <formula1>"高校生,中学生,小学生,中・高,小・中,小・中・高"</formula1>
    </dataValidation>
    <dataValidation type="whole" allowBlank="1" showInputMessage="1" showErrorMessage="1" errorTitle="無効な値" error="1～12までの整数を入力してください。" sqref="H6:H32" xr:uid="{0A4A60E4-F05B-4F60-9F74-ECB3E309499F}">
      <formula1>1</formula1>
      <formula2>12</formula2>
    </dataValidation>
    <dataValidation type="list" allowBlank="1" showInputMessage="1" sqref="I6:I32" xr:uid="{8487C8BE-D317-441C-A8C6-60CF0989B860}">
      <formula1>"上旬,中旬,下旬,月間"</formula1>
    </dataValidation>
    <dataValidation type="list" allowBlank="1" showInputMessage="1" sqref="J6:J32" xr:uid="{B50D468B-C508-4289-B873-CF631B47C81E}">
      <formula1>"①合宿,①練習会,②県外チーム招待,③トップコーチ招聘,④スポーツ教室,⑤指導者養成"</formula1>
    </dataValidation>
    <dataValidation type="whole" errorStyle="warning" allowBlank="1" showInputMessage="1" showErrorMessage="1" errorTitle="無効な値" error="数字のみを入力してください。" sqref="K6:P32" xr:uid="{8BF8DFFC-EB1C-46C2-997E-742A484F18CA}">
      <formula1>1</formula1>
      <formula2>999</formula2>
    </dataValidation>
    <dataValidation type="whole" errorStyle="warning" allowBlank="1" showInputMessage="1" showErrorMessage="1" error="金額（数字）を入力してください。" sqref="R6:S32" xr:uid="{2BCAFD1B-2FB6-4C2F-A829-62136111AAB8}">
      <formula1>0</formula1>
      <formula2>10000000</formula2>
    </dataValidation>
    <dataValidation imeMode="hiragana" allowBlank="1" showInputMessage="1" showErrorMessage="1" promptTitle="場所の入力" prompt="施設名等（都道府県名）で入力_x000a_例：県立総合体育館（広島）" sqref="Q6:Q32" xr:uid="{FDE6E401-85F0-4331-95E6-10B33A3E9984}"/>
  </dataValidations>
  <printOptions horizontalCentered="1"/>
  <pageMargins left="0.25" right="0.25" top="0.75" bottom="0.75" header="0.3" footer="0.3"/>
  <pageSetup paperSize="9" scale="82" orientation="landscape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より選択" xr:uid="{455790F7-8662-40F2-8D51-8FDE538F5B08}">
          <x14:formula1>
            <xm:f>リスト!$B$3:$B$50</xm:f>
          </x14:formula1>
          <xm:sqref>I2:L2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8EA9-AE56-4A48-BBC0-F34A1C6625F6}">
  <sheetPr>
    <tabColor theme="5" tint="-0.249977111117893"/>
    <pageSetUpPr fitToPage="1"/>
  </sheetPr>
  <dimension ref="A1:W35"/>
  <sheetViews>
    <sheetView showGridLines="0" zoomScaleNormal="100" zoomScaleSheetLayoutView="100" workbookViewId="0">
      <selection activeCell="X17" sqref="X17"/>
    </sheetView>
  </sheetViews>
  <sheetFormatPr defaultRowHeight="20.100000000000001" customHeight="1" outlineLevelCol="1" x14ac:dyDescent="0.15"/>
  <cols>
    <col min="1" max="1" width="3.875" customWidth="1"/>
    <col min="2" max="2" width="6.625" style="16" customWidth="1"/>
    <col min="3" max="7" width="6.625" style="16" hidden="1" customWidth="1" outlineLevel="1"/>
    <col min="8" max="8" width="6.625" style="2" customWidth="1" collapsed="1"/>
    <col min="9" max="9" width="6.625" style="2" customWidth="1"/>
    <col min="10" max="10" width="15.625" customWidth="1"/>
    <col min="11" max="12" width="6.625" customWidth="1"/>
    <col min="13" max="13" width="6.625" style="4" customWidth="1"/>
    <col min="14" max="16" width="6.625" style="3" customWidth="1"/>
    <col min="17" max="17" width="30.625" style="3" customWidth="1"/>
    <col min="18" max="19" width="12.625" style="3" customWidth="1"/>
    <col min="20" max="20" width="30.625" style="6" customWidth="1"/>
    <col min="21" max="21" width="12.625" style="3" customWidth="1"/>
    <col min="22" max="22" width="14.125" customWidth="1"/>
    <col min="23" max="23" width="9.375" style="2" customWidth="1"/>
    <col min="25" max="26" width="16.5" bestFit="1" customWidth="1"/>
  </cols>
  <sheetData>
    <row r="1" spans="1:23" ht="30" customHeight="1" thickBot="1" x14ac:dyDescent="0.2">
      <c r="B1" s="15"/>
      <c r="C1" s="15"/>
      <c r="D1" s="15"/>
      <c r="E1" s="15"/>
      <c r="F1" s="15"/>
      <c r="G1" s="15"/>
      <c r="T1" s="46"/>
    </row>
    <row r="2" spans="1:23" ht="27.95" customHeight="1" thickBot="1" x14ac:dyDescent="0.2">
      <c r="B2" s="78" t="s">
        <v>159</v>
      </c>
      <c r="C2" s="79"/>
      <c r="D2" s="79"/>
      <c r="E2" s="79"/>
      <c r="F2" s="79"/>
      <c r="G2" s="79"/>
      <c r="H2" s="80"/>
      <c r="I2" s="84"/>
      <c r="J2" s="85"/>
      <c r="K2" s="85"/>
      <c r="L2" s="86"/>
      <c r="M2" s="42" t="s">
        <v>17</v>
      </c>
      <c r="N2" s="87" t="s">
        <v>164</v>
      </c>
      <c r="O2" s="88"/>
      <c r="P2" s="89"/>
      <c r="S2" s="5"/>
      <c r="T2" s="47" t="s">
        <v>174</v>
      </c>
      <c r="U2" s="5"/>
      <c r="V2" s="14"/>
    </row>
    <row r="3" spans="1:23" ht="27.95" customHeight="1" thickBot="1" x14ac:dyDescent="0.2">
      <c r="B3" s="81" t="s">
        <v>16</v>
      </c>
      <c r="C3" s="82"/>
      <c r="D3" s="82"/>
      <c r="E3" s="82"/>
      <c r="F3" s="82"/>
      <c r="G3" s="82"/>
      <c r="H3" s="83"/>
      <c r="I3" s="84"/>
      <c r="J3" s="85"/>
      <c r="K3" s="85"/>
      <c r="L3" s="86"/>
      <c r="M3" s="42" t="s">
        <v>18</v>
      </c>
      <c r="N3" s="87" t="s">
        <v>165</v>
      </c>
      <c r="O3" s="88"/>
      <c r="P3" s="89"/>
      <c r="Q3" s="5"/>
      <c r="R3" s="5"/>
      <c r="S3" s="5"/>
      <c r="T3" s="7"/>
      <c r="U3" s="5"/>
      <c r="V3" s="14"/>
    </row>
    <row r="4" spans="1:23" ht="14.1" customHeight="1" x14ac:dyDescent="0.15"/>
    <row r="5" spans="1:23" s="1" customFormat="1" ht="33" customHeight="1" x14ac:dyDescent="0.15">
      <c r="A5" s="18"/>
      <c r="B5" s="36" t="s">
        <v>20</v>
      </c>
      <c r="C5" s="36" t="s">
        <v>160</v>
      </c>
      <c r="D5" s="36" t="s">
        <v>161</v>
      </c>
      <c r="E5" s="36" t="s">
        <v>17</v>
      </c>
      <c r="F5" s="36" t="s">
        <v>18</v>
      </c>
      <c r="G5" s="36" t="s">
        <v>162</v>
      </c>
      <c r="H5" s="37" t="s">
        <v>0</v>
      </c>
      <c r="I5" s="37" t="s">
        <v>15</v>
      </c>
      <c r="J5" s="37" t="s">
        <v>1</v>
      </c>
      <c r="K5" s="37" t="s">
        <v>2</v>
      </c>
      <c r="L5" s="37" t="s">
        <v>3</v>
      </c>
      <c r="M5" s="38" t="s">
        <v>4</v>
      </c>
      <c r="N5" s="37" t="s">
        <v>5</v>
      </c>
      <c r="O5" s="39" t="s">
        <v>19</v>
      </c>
      <c r="P5" s="40" t="s">
        <v>21</v>
      </c>
      <c r="Q5" s="37" t="s">
        <v>6</v>
      </c>
      <c r="R5" s="37" t="s">
        <v>23</v>
      </c>
      <c r="S5" s="37" t="s">
        <v>7</v>
      </c>
      <c r="T5" s="41" t="s">
        <v>22</v>
      </c>
      <c r="U5" s="37" t="s">
        <v>46</v>
      </c>
    </row>
    <row r="6" spans="1:23" ht="20.100000000000001" customHeight="1" x14ac:dyDescent="0.15">
      <c r="A6" s="22"/>
      <c r="B6" s="44">
        <f t="shared" ref="B6:B32" si="0">ROW()-5</f>
        <v>1</v>
      </c>
      <c r="C6" s="21" t="str">
        <f>IFERROR(INDEX(リスト!$B$3:$D$50,MATCH($I$2,リスト!$B$3:$B$50,0),2),"")</f>
        <v/>
      </c>
      <c r="D6" s="21" t="str">
        <f>IFERROR(INDEX(リスト!$B$3:$D$50,MATCH($I$2,リスト!$B$3:$B$50,0),3),"")</f>
        <v/>
      </c>
      <c r="E6" s="21" t="str">
        <f t="shared" ref="E6:E32" si="1">$N$2</f>
        <v>少年男女</v>
      </c>
      <c r="F6" s="21" t="str">
        <f t="shared" ref="F6:F32" si="2">$N$3</f>
        <v>発掘</v>
      </c>
      <c r="G6" s="21">
        <f t="shared" ref="G6:G32" si="3">$I$3</f>
        <v>0</v>
      </c>
      <c r="H6" s="19"/>
      <c r="I6" s="19"/>
      <c r="J6" s="19"/>
      <c r="K6" s="23"/>
      <c r="L6" s="24"/>
      <c r="M6" s="25"/>
      <c r="N6" s="26"/>
      <c r="O6" s="27"/>
      <c r="P6" s="28"/>
      <c r="Q6" s="19"/>
      <c r="R6" s="29"/>
      <c r="S6" s="29"/>
      <c r="T6" s="20"/>
      <c r="U6" s="43"/>
      <c r="W6"/>
    </row>
    <row r="7" spans="1:23" ht="20.100000000000001" customHeight="1" x14ac:dyDescent="0.15">
      <c r="A7" s="22"/>
      <c r="B7" s="21">
        <f t="shared" si="0"/>
        <v>2</v>
      </c>
      <c r="C7" s="21" t="str">
        <f>IFERROR(INDEX(リスト!$B$3:$D$50,MATCH($I$2,リスト!$B$3:$B$50,0),2),"")</f>
        <v/>
      </c>
      <c r="D7" s="21" t="str">
        <f>IFERROR(INDEX(リスト!$B$3:$D$50,MATCH($I$2,リスト!$B$3:$B$50,0),3),"")</f>
        <v/>
      </c>
      <c r="E7" s="21" t="str">
        <f t="shared" si="1"/>
        <v>少年男女</v>
      </c>
      <c r="F7" s="21" t="str">
        <f t="shared" si="2"/>
        <v>発掘</v>
      </c>
      <c r="G7" s="21">
        <f t="shared" si="3"/>
        <v>0</v>
      </c>
      <c r="H7" s="19"/>
      <c r="I7" s="19"/>
      <c r="J7" s="19"/>
      <c r="K7" s="23"/>
      <c r="L7" s="24"/>
      <c r="M7" s="25"/>
      <c r="N7" s="26"/>
      <c r="O7" s="27"/>
      <c r="P7" s="28"/>
      <c r="Q7" s="19"/>
      <c r="R7" s="29"/>
      <c r="S7" s="29"/>
      <c r="T7" s="20"/>
      <c r="U7" s="43"/>
      <c r="W7"/>
    </row>
    <row r="8" spans="1:23" ht="20.100000000000001" customHeight="1" x14ac:dyDescent="0.15">
      <c r="A8" s="22"/>
      <c r="B8" s="21">
        <f t="shared" si="0"/>
        <v>3</v>
      </c>
      <c r="C8" s="21" t="str">
        <f>IFERROR(INDEX(リスト!$B$3:$D$50,MATCH($I$2,リスト!$B$3:$B$50,0),2),"")</f>
        <v/>
      </c>
      <c r="D8" s="21" t="str">
        <f>IFERROR(INDEX(リスト!$B$3:$D$50,MATCH($I$2,リスト!$B$3:$B$50,0),3),"")</f>
        <v/>
      </c>
      <c r="E8" s="21" t="str">
        <f t="shared" si="1"/>
        <v>少年男女</v>
      </c>
      <c r="F8" s="21" t="str">
        <f t="shared" si="2"/>
        <v>発掘</v>
      </c>
      <c r="G8" s="21">
        <f t="shared" si="3"/>
        <v>0</v>
      </c>
      <c r="H8" s="19"/>
      <c r="I8" s="19"/>
      <c r="J8" s="19"/>
      <c r="K8" s="23"/>
      <c r="L8" s="24"/>
      <c r="M8" s="25"/>
      <c r="N8" s="26"/>
      <c r="O8" s="27"/>
      <c r="P8" s="28"/>
      <c r="Q8" s="19"/>
      <c r="R8" s="29"/>
      <c r="S8" s="29"/>
      <c r="T8" s="20"/>
      <c r="U8" s="43"/>
      <c r="W8" s="3"/>
    </row>
    <row r="9" spans="1:23" ht="20.100000000000001" customHeight="1" x14ac:dyDescent="0.15">
      <c r="A9" s="22"/>
      <c r="B9" s="21">
        <f t="shared" si="0"/>
        <v>4</v>
      </c>
      <c r="C9" s="21" t="str">
        <f>IFERROR(INDEX(リスト!$B$3:$D$50,MATCH($I$2,リスト!$B$3:$B$50,0),2),"")</f>
        <v/>
      </c>
      <c r="D9" s="21" t="str">
        <f>IFERROR(INDEX(リスト!$B$3:$D$50,MATCH($I$2,リスト!$B$3:$B$50,0),3),"")</f>
        <v/>
      </c>
      <c r="E9" s="21" t="str">
        <f t="shared" si="1"/>
        <v>少年男女</v>
      </c>
      <c r="F9" s="21" t="str">
        <f t="shared" si="2"/>
        <v>発掘</v>
      </c>
      <c r="G9" s="21">
        <f t="shared" si="3"/>
        <v>0</v>
      </c>
      <c r="H9" s="19"/>
      <c r="I9" s="19"/>
      <c r="J9" s="19"/>
      <c r="K9" s="23"/>
      <c r="L9" s="24"/>
      <c r="M9" s="25"/>
      <c r="N9" s="26"/>
      <c r="O9" s="27"/>
      <c r="P9" s="28"/>
      <c r="Q9" s="19"/>
      <c r="R9" s="29"/>
      <c r="S9" s="29"/>
      <c r="T9" s="20"/>
      <c r="U9" s="43"/>
      <c r="W9"/>
    </row>
    <row r="10" spans="1:23" ht="20.100000000000001" customHeight="1" x14ac:dyDescent="0.15">
      <c r="A10" s="22"/>
      <c r="B10" s="21">
        <f t="shared" si="0"/>
        <v>5</v>
      </c>
      <c r="C10" s="21" t="str">
        <f>IFERROR(INDEX(リスト!$B$3:$D$50,MATCH($I$2,リスト!$B$3:$B$50,0),2),"")</f>
        <v/>
      </c>
      <c r="D10" s="21" t="str">
        <f>IFERROR(INDEX(リスト!$B$3:$D$50,MATCH($I$2,リスト!$B$3:$B$50,0),3),"")</f>
        <v/>
      </c>
      <c r="E10" s="21" t="str">
        <f t="shared" si="1"/>
        <v>少年男女</v>
      </c>
      <c r="F10" s="21" t="str">
        <f t="shared" si="2"/>
        <v>発掘</v>
      </c>
      <c r="G10" s="21">
        <f t="shared" si="3"/>
        <v>0</v>
      </c>
      <c r="H10" s="19"/>
      <c r="I10" s="19"/>
      <c r="J10" s="19"/>
      <c r="K10" s="23"/>
      <c r="L10" s="24"/>
      <c r="M10" s="25"/>
      <c r="N10" s="26"/>
      <c r="O10" s="27"/>
      <c r="P10" s="28"/>
      <c r="Q10" s="19"/>
      <c r="R10" s="29"/>
      <c r="S10" s="29"/>
      <c r="T10" s="20"/>
      <c r="U10" s="43"/>
      <c r="W10"/>
    </row>
    <row r="11" spans="1:23" ht="20.100000000000001" customHeight="1" x14ac:dyDescent="0.15">
      <c r="A11" s="22"/>
      <c r="B11" s="21">
        <f t="shared" si="0"/>
        <v>6</v>
      </c>
      <c r="C11" s="21" t="str">
        <f>IFERROR(INDEX(リスト!$B$3:$D$50,MATCH($I$2,リスト!$B$3:$B$50,0),2),"")</f>
        <v/>
      </c>
      <c r="D11" s="21" t="str">
        <f>IFERROR(INDEX(リスト!$B$3:$D$50,MATCH($I$2,リスト!$B$3:$B$50,0),3),"")</f>
        <v/>
      </c>
      <c r="E11" s="21" t="str">
        <f t="shared" si="1"/>
        <v>少年男女</v>
      </c>
      <c r="F11" s="21" t="str">
        <f t="shared" si="2"/>
        <v>発掘</v>
      </c>
      <c r="G11" s="21">
        <f t="shared" si="3"/>
        <v>0</v>
      </c>
      <c r="H11" s="19"/>
      <c r="I11" s="19"/>
      <c r="J11" s="19"/>
      <c r="K11" s="23"/>
      <c r="L11" s="24"/>
      <c r="M11" s="25"/>
      <c r="N11" s="26"/>
      <c r="O11" s="27"/>
      <c r="P11" s="28"/>
      <c r="Q11" s="19"/>
      <c r="R11" s="29"/>
      <c r="S11" s="29"/>
      <c r="T11" s="20"/>
      <c r="U11" s="43"/>
      <c r="W11"/>
    </row>
    <row r="12" spans="1:23" ht="20.100000000000001" customHeight="1" x14ac:dyDescent="0.15">
      <c r="A12" s="22"/>
      <c r="B12" s="21">
        <f t="shared" si="0"/>
        <v>7</v>
      </c>
      <c r="C12" s="21" t="str">
        <f>IFERROR(INDEX(リスト!$B$3:$D$50,MATCH($I$2,リスト!$B$3:$B$50,0),2),"")</f>
        <v/>
      </c>
      <c r="D12" s="21" t="str">
        <f>IFERROR(INDEX(リスト!$B$3:$D$50,MATCH($I$2,リスト!$B$3:$B$50,0),3),"")</f>
        <v/>
      </c>
      <c r="E12" s="21" t="str">
        <f t="shared" si="1"/>
        <v>少年男女</v>
      </c>
      <c r="F12" s="21" t="str">
        <f t="shared" si="2"/>
        <v>発掘</v>
      </c>
      <c r="G12" s="21">
        <f t="shared" si="3"/>
        <v>0</v>
      </c>
      <c r="H12" s="19"/>
      <c r="I12" s="19"/>
      <c r="J12" s="19"/>
      <c r="K12" s="23"/>
      <c r="L12" s="24"/>
      <c r="M12" s="25"/>
      <c r="N12" s="26"/>
      <c r="O12" s="27"/>
      <c r="P12" s="28"/>
      <c r="Q12" s="19"/>
      <c r="R12" s="29"/>
      <c r="S12" s="29"/>
      <c r="T12" s="20"/>
      <c r="U12" s="43"/>
      <c r="W12"/>
    </row>
    <row r="13" spans="1:23" ht="20.100000000000001" customHeight="1" x14ac:dyDescent="0.15">
      <c r="A13" s="22"/>
      <c r="B13" s="21">
        <f t="shared" si="0"/>
        <v>8</v>
      </c>
      <c r="C13" s="21" t="str">
        <f>IFERROR(INDEX(リスト!$B$3:$D$50,MATCH($I$2,リスト!$B$3:$B$50,0),2),"")</f>
        <v/>
      </c>
      <c r="D13" s="21" t="str">
        <f>IFERROR(INDEX(リスト!$B$3:$D$50,MATCH($I$2,リスト!$B$3:$B$50,0),3),"")</f>
        <v/>
      </c>
      <c r="E13" s="21" t="str">
        <f t="shared" si="1"/>
        <v>少年男女</v>
      </c>
      <c r="F13" s="21" t="str">
        <f t="shared" si="2"/>
        <v>発掘</v>
      </c>
      <c r="G13" s="21">
        <f t="shared" si="3"/>
        <v>0</v>
      </c>
      <c r="H13" s="19"/>
      <c r="I13" s="19"/>
      <c r="J13" s="19"/>
      <c r="K13" s="23"/>
      <c r="L13" s="24"/>
      <c r="M13" s="25"/>
      <c r="N13" s="26"/>
      <c r="O13" s="27"/>
      <c r="P13" s="28"/>
      <c r="Q13" s="19"/>
      <c r="R13" s="29"/>
      <c r="S13" s="29"/>
      <c r="T13" s="20"/>
      <c r="U13" s="43"/>
      <c r="W13"/>
    </row>
    <row r="14" spans="1:23" ht="20.100000000000001" customHeight="1" x14ac:dyDescent="0.15">
      <c r="A14" s="22"/>
      <c r="B14" s="21">
        <f t="shared" si="0"/>
        <v>9</v>
      </c>
      <c r="C14" s="21" t="str">
        <f>IFERROR(INDEX(リスト!$B$3:$D$50,MATCH($I$2,リスト!$B$3:$B$50,0),2),"")</f>
        <v/>
      </c>
      <c r="D14" s="21" t="str">
        <f>IFERROR(INDEX(リスト!$B$3:$D$50,MATCH($I$2,リスト!$B$3:$B$50,0),3),"")</f>
        <v/>
      </c>
      <c r="E14" s="21" t="str">
        <f t="shared" si="1"/>
        <v>少年男女</v>
      </c>
      <c r="F14" s="21" t="str">
        <f t="shared" si="2"/>
        <v>発掘</v>
      </c>
      <c r="G14" s="21">
        <f t="shared" si="3"/>
        <v>0</v>
      </c>
      <c r="H14" s="19"/>
      <c r="I14" s="19"/>
      <c r="J14" s="19"/>
      <c r="K14" s="23"/>
      <c r="L14" s="24"/>
      <c r="M14" s="25"/>
      <c r="N14" s="26"/>
      <c r="O14" s="27"/>
      <c r="P14" s="28"/>
      <c r="Q14" s="19"/>
      <c r="R14" s="29"/>
      <c r="S14" s="29"/>
      <c r="T14" s="20"/>
      <c r="U14" s="43"/>
      <c r="W14"/>
    </row>
    <row r="15" spans="1:23" ht="20.100000000000001" customHeight="1" x14ac:dyDescent="0.15">
      <c r="A15" s="22"/>
      <c r="B15" s="21">
        <f t="shared" si="0"/>
        <v>10</v>
      </c>
      <c r="C15" s="21" t="str">
        <f>IFERROR(INDEX(リスト!$B$3:$D$50,MATCH($I$2,リスト!$B$3:$B$50,0),2),"")</f>
        <v/>
      </c>
      <c r="D15" s="21" t="str">
        <f>IFERROR(INDEX(リスト!$B$3:$D$50,MATCH($I$2,リスト!$B$3:$B$50,0),3),"")</f>
        <v/>
      </c>
      <c r="E15" s="21" t="str">
        <f t="shared" si="1"/>
        <v>少年男女</v>
      </c>
      <c r="F15" s="21" t="str">
        <f t="shared" si="2"/>
        <v>発掘</v>
      </c>
      <c r="G15" s="21">
        <f t="shared" si="3"/>
        <v>0</v>
      </c>
      <c r="H15" s="19"/>
      <c r="I15" s="19"/>
      <c r="J15" s="19"/>
      <c r="K15" s="23"/>
      <c r="L15" s="24"/>
      <c r="M15" s="25"/>
      <c r="N15" s="26"/>
      <c r="O15" s="27"/>
      <c r="P15" s="28"/>
      <c r="Q15" s="19"/>
      <c r="R15" s="29"/>
      <c r="S15" s="29"/>
      <c r="T15" s="20"/>
      <c r="U15" s="43"/>
      <c r="W15"/>
    </row>
    <row r="16" spans="1:23" ht="20.100000000000001" customHeight="1" x14ac:dyDescent="0.15">
      <c r="A16" s="22"/>
      <c r="B16" s="21">
        <f t="shared" si="0"/>
        <v>11</v>
      </c>
      <c r="C16" s="21" t="str">
        <f>IFERROR(INDEX(リスト!$B$3:$D$50,MATCH($I$2,リスト!$B$3:$B$50,0),2),"")</f>
        <v/>
      </c>
      <c r="D16" s="21" t="str">
        <f>IFERROR(INDEX(リスト!$B$3:$D$50,MATCH($I$2,リスト!$B$3:$B$50,0),3),"")</f>
        <v/>
      </c>
      <c r="E16" s="21" t="str">
        <f t="shared" si="1"/>
        <v>少年男女</v>
      </c>
      <c r="F16" s="21" t="str">
        <f t="shared" si="2"/>
        <v>発掘</v>
      </c>
      <c r="G16" s="21">
        <f t="shared" si="3"/>
        <v>0</v>
      </c>
      <c r="H16" s="19"/>
      <c r="I16" s="19"/>
      <c r="J16" s="19"/>
      <c r="K16" s="23"/>
      <c r="L16" s="24"/>
      <c r="M16" s="25"/>
      <c r="N16" s="26"/>
      <c r="O16" s="27"/>
      <c r="P16" s="28"/>
      <c r="Q16" s="19"/>
      <c r="R16" s="29"/>
      <c r="S16" s="29"/>
      <c r="T16" s="20"/>
      <c r="U16" s="43"/>
    </row>
    <row r="17" spans="1:21" ht="20.100000000000001" customHeight="1" x14ac:dyDescent="0.15">
      <c r="A17" s="22"/>
      <c r="B17" s="21">
        <f t="shared" si="0"/>
        <v>12</v>
      </c>
      <c r="C17" s="21" t="str">
        <f>IFERROR(INDEX(リスト!$B$3:$D$50,MATCH($I$2,リスト!$B$3:$B$50,0),2),"")</f>
        <v/>
      </c>
      <c r="D17" s="21" t="str">
        <f>IFERROR(INDEX(リスト!$B$3:$D$50,MATCH($I$2,リスト!$B$3:$B$50,0),3),"")</f>
        <v/>
      </c>
      <c r="E17" s="21" t="str">
        <f t="shared" si="1"/>
        <v>少年男女</v>
      </c>
      <c r="F17" s="21" t="str">
        <f t="shared" si="2"/>
        <v>発掘</v>
      </c>
      <c r="G17" s="21">
        <f t="shared" si="3"/>
        <v>0</v>
      </c>
      <c r="H17" s="19"/>
      <c r="I17" s="19"/>
      <c r="J17" s="19"/>
      <c r="K17" s="23"/>
      <c r="L17" s="24"/>
      <c r="M17" s="25"/>
      <c r="N17" s="26"/>
      <c r="O17" s="27"/>
      <c r="P17" s="28"/>
      <c r="Q17" s="19"/>
      <c r="R17" s="29"/>
      <c r="S17" s="29"/>
      <c r="T17" s="20"/>
      <c r="U17" s="43"/>
    </row>
    <row r="18" spans="1:21" ht="20.100000000000001" customHeight="1" x14ac:dyDescent="0.15">
      <c r="A18" s="22"/>
      <c r="B18" s="21">
        <f t="shared" si="0"/>
        <v>13</v>
      </c>
      <c r="C18" s="21" t="str">
        <f>IFERROR(INDEX(リスト!$B$3:$D$50,MATCH($I$2,リスト!$B$3:$B$50,0),2),"")</f>
        <v/>
      </c>
      <c r="D18" s="21" t="str">
        <f>IFERROR(INDEX(リスト!$B$3:$D$50,MATCH($I$2,リスト!$B$3:$B$50,0),3),"")</f>
        <v/>
      </c>
      <c r="E18" s="21" t="str">
        <f t="shared" si="1"/>
        <v>少年男女</v>
      </c>
      <c r="F18" s="21" t="str">
        <f t="shared" si="2"/>
        <v>発掘</v>
      </c>
      <c r="G18" s="21">
        <f t="shared" si="3"/>
        <v>0</v>
      </c>
      <c r="H18" s="19"/>
      <c r="I18" s="19"/>
      <c r="J18" s="19"/>
      <c r="K18" s="23"/>
      <c r="L18" s="24"/>
      <c r="M18" s="25"/>
      <c r="N18" s="26"/>
      <c r="O18" s="27"/>
      <c r="P18" s="28"/>
      <c r="Q18" s="19"/>
      <c r="R18" s="29"/>
      <c r="S18" s="29"/>
      <c r="T18" s="20"/>
      <c r="U18" s="43"/>
    </row>
    <row r="19" spans="1:21" ht="20.100000000000001" customHeight="1" x14ac:dyDescent="0.15">
      <c r="A19" s="22"/>
      <c r="B19" s="21">
        <f t="shared" si="0"/>
        <v>14</v>
      </c>
      <c r="C19" s="21" t="str">
        <f>IFERROR(INDEX(リスト!$B$3:$D$50,MATCH($I$2,リスト!$B$3:$B$50,0),2),"")</f>
        <v/>
      </c>
      <c r="D19" s="21" t="str">
        <f>IFERROR(INDEX(リスト!$B$3:$D$50,MATCH($I$2,リスト!$B$3:$B$50,0),3),"")</f>
        <v/>
      </c>
      <c r="E19" s="21" t="str">
        <f t="shared" si="1"/>
        <v>少年男女</v>
      </c>
      <c r="F19" s="21" t="str">
        <f t="shared" si="2"/>
        <v>発掘</v>
      </c>
      <c r="G19" s="21">
        <f t="shared" si="3"/>
        <v>0</v>
      </c>
      <c r="H19" s="19"/>
      <c r="I19" s="19"/>
      <c r="J19" s="19"/>
      <c r="K19" s="23"/>
      <c r="L19" s="24"/>
      <c r="M19" s="25"/>
      <c r="N19" s="26"/>
      <c r="O19" s="27"/>
      <c r="P19" s="28"/>
      <c r="Q19" s="19"/>
      <c r="R19" s="29"/>
      <c r="S19" s="29"/>
      <c r="T19" s="20"/>
      <c r="U19" s="43"/>
    </row>
    <row r="20" spans="1:21" ht="20.100000000000001" customHeight="1" x14ac:dyDescent="0.15">
      <c r="A20" s="22"/>
      <c r="B20" s="21">
        <f t="shared" si="0"/>
        <v>15</v>
      </c>
      <c r="C20" s="21" t="str">
        <f>IFERROR(INDEX(リスト!$B$3:$D$50,MATCH($I$2,リスト!$B$3:$B$50,0),2),"")</f>
        <v/>
      </c>
      <c r="D20" s="21" t="str">
        <f>IFERROR(INDEX(リスト!$B$3:$D$50,MATCH($I$2,リスト!$B$3:$B$50,0),3),"")</f>
        <v/>
      </c>
      <c r="E20" s="21" t="str">
        <f t="shared" si="1"/>
        <v>少年男女</v>
      </c>
      <c r="F20" s="21" t="str">
        <f t="shared" si="2"/>
        <v>発掘</v>
      </c>
      <c r="G20" s="21">
        <f t="shared" si="3"/>
        <v>0</v>
      </c>
      <c r="H20" s="19"/>
      <c r="I20" s="19"/>
      <c r="J20" s="19"/>
      <c r="K20" s="23"/>
      <c r="L20" s="24"/>
      <c r="M20" s="25"/>
      <c r="N20" s="26"/>
      <c r="O20" s="27"/>
      <c r="P20" s="28"/>
      <c r="Q20" s="19"/>
      <c r="R20" s="29"/>
      <c r="S20" s="29"/>
      <c r="T20" s="20"/>
      <c r="U20" s="43"/>
    </row>
    <row r="21" spans="1:21" ht="20.100000000000001" customHeight="1" x14ac:dyDescent="0.15">
      <c r="A21" s="22"/>
      <c r="B21" s="21">
        <f t="shared" si="0"/>
        <v>16</v>
      </c>
      <c r="C21" s="21" t="str">
        <f>IFERROR(INDEX(リスト!$B$3:$D$50,MATCH($I$2,リスト!$B$3:$B$50,0),2),"")</f>
        <v/>
      </c>
      <c r="D21" s="21" t="str">
        <f>IFERROR(INDEX(リスト!$B$3:$D$50,MATCH($I$2,リスト!$B$3:$B$50,0),3),"")</f>
        <v/>
      </c>
      <c r="E21" s="21" t="str">
        <f t="shared" si="1"/>
        <v>少年男女</v>
      </c>
      <c r="F21" s="21" t="str">
        <f t="shared" si="2"/>
        <v>発掘</v>
      </c>
      <c r="G21" s="21">
        <f t="shared" si="3"/>
        <v>0</v>
      </c>
      <c r="H21" s="19"/>
      <c r="I21" s="19"/>
      <c r="J21" s="19"/>
      <c r="K21" s="23"/>
      <c r="L21" s="24"/>
      <c r="M21" s="25"/>
      <c r="N21" s="26"/>
      <c r="O21" s="27"/>
      <c r="P21" s="28"/>
      <c r="Q21" s="19"/>
      <c r="R21" s="29"/>
      <c r="S21" s="29"/>
      <c r="T21" s="20"/>
      <c r="U21" s="43"/>
    </row>
    <row r="22" spans="1:21" ht="20.100000000000001" customHeight="1" x14ac:dyDescent="0.15">
      <c r="A22" s="22"/>
      <c r="B22" s="21">
        <f t="shared" si="0"/>
        <v>17</v>
      </c>
      <c r="C22" s="21" t="str">
        <f>IFERROR(INDEX(リスト!$B$3:$D$50,MATCH($I$2,リスト!$B$3:$B$50,0),2),"")</f>
        <v/>
      </c>
      <c r="D22" s="21" t="str">
        <f>IFERROR(INDEX(リスト!$B$3:$D$50,MATCH($I$2,リスト!$B$3:$B$50,0),3),"")</f>
        <v/>
      </c>
      <c r="E22" s="21" t="str">
        <f t="shared" si="1"/>
        <v>少年男女</v>
      </c>
      <c r="F22" s="21" t="str">
        <f t="shared" si="2"/>
        <v>発掘</v>
      </c>
      <c r="G22" s="21">
        <f t="shared" si="3"/>
        <v>0</v>
      </c>
      <c r="H22" s="19"/>
      <c r="I22" s="19"/>
      <c r="J22" s="19"/>
      <c r="K22" s="23"/>
      <c r="L22" s="24"/>
      <c r="M22" s="25"/>
      <c r="N22" s="26"/>
      <c r="O22" s="27"/>
      <c r="P22" s="28"/>
      <c r="Q22" s="19"/>
      <c r="R22" s="29"/>
      <c r="S22" s="29"/>
      <c r="T22" s="20"/>
      <c r="U22" s="43"/>
    </row>
    <row r="23" spans="1:21" ht="20.100000000000001" customHeight="1" x14ac:dyDescent="0.15">
      <c r="A23" s="22"/>
      <c r="B23" s="21">
        <f t="shared" si="0"/>
        <v>18</v>
      </c>
      <c r="C23" s="21" t="str">
        <f>IFERROR(INDEX(リスト!$B$3:$D$50,MATCH($I$2,リスト!$B$3:$B$50,0),2),"")</f>
        <v/>
      </c>
      <c r="D23" s="21" t="str">
        <f>IFERROR(INDEX(リスト!$B$3:$D$50,MATCH($I$2,リスト!$B$3:$B$50,0),3),"")</f>
        <v/>
      </c>
      <c r="E23" s="21" t="str">
        <f t="shared" si="1"/>
        <v>少年男女</v>
      </c>
      <c r="F23" s="21" t="str">
        <f t="shared" si="2"/>
        <v>発掘</v>
      </c>
      <c r="G23" s="21">
        <f t="shared" si="3"/>
        <v>0</v>
      </c>
      <c r="H23" s="19"/>
      <c r="I23" s="19"/>
      <c r="J23" s="19"/>
      <c r="K23" s="23"/>
      <c r="L23" s="24"/>
      <c r="M23" s="25"/>
      <c r="N23" s="26"/>
      <c r="O23" s="27"/>
      <c r="P23" s="28"/>
      <c r="Q23" s="19"/>
      <c r="R23" s="29"/>
      <c r="S23" s="29"/>
      <c r="T23" s="20"/>
      <c r="U23" s="43"/>
    </row>
    <row r="24" spans="1:21" ht="20.100000000000001" customHeight="1" x14ac:dyDescent="0.15">
      <c r="A24" s="22"/>
      <c r="B24" s="21">
        <f t="shared" si="0"/>
        <v>19</v>
      </c>
      <c r="C24" s="21" t="str">
        <f>IFERROR(INDEX(リスト!$B$3:$D$50,MATCH($I$2,リスト!$B$3:$B$50,0),2),"")</f>
        <v/>
      </c>
      <c r="D24" s="21" t="str">
        <f>IFERROR(INDEX(リスト!$B$3:$D$50,MATCH($I$2,リスト!$B$3:$B$50,0),3),"")</f>
        <v/>
      </c>
      <c r="E24" s="21" t="str">
        <f t="shared" si="1"/>
        <v>少年男女</v>
      </c>
      <c r="F24" s="21" t="str">
        <f t="shared" si="2"/>
        <v>発掘</v>
      </c>
      <c r="G24" s="21">
        <f t="shared" si="3"/>
        <v>0</v>
      </c>
      <c r="H24" s="19"/>
      <c r="I24" s="19"/>
      <c r="J24" s="19"/>
      <c r="K24" s="23"/>
      <c r="L24" s="24"/>
      <c r="M24" s="25"/>
      <c r="N24" s="26"/>
      <c r="O24" s="27"/>
      <c r="P24" s="28"/>
      <c r="Q24" s="19"/>
      <c r="R24" s="29"/>
      <c r="S24" s="29"/>
      <c r="T24" s="20"/>
      <c r="U24" s="43"/>
    </row>
    <row r="25" spans="1:21" ht="20.100000000000001" customHeight="1" x14ac:dyDescent="0.15">
      <c r="A25" s="21"/>
      <c r="B25" s="21">
        <f t="shared" si="0"/>
        <v>20</v>
      </c>
      <c r="C25" s="21" t="str">
        <f>IFERROR(INDEX(リスト!$B$3:$D$50,MATCH($I$2,リスト!$B$3:$B$50,0),2),"")</f>
        <v/>
      </c>
      <c r="D25" s="21" t="str">
        <f>IFERROR(INDEX(リスト!$B$3:$D$50,MATCH($I$2,リスト!$B$3:$B$50,0),3),"")</f>
        <v/>
      </c>
      <c r="E25" s="21" t="str">
        <f t="shared" si="1"/>
        <v>少年男女</v>
      </c>
      <c r="F25" s="21" t="str">
        <f t="shared" si="2"/>
        <v>発掘</v>
      </c>
      <c r="G25" s="21">
        <f t="shared" si="3"/>
        <v>0</v>
      </c>
      <c r="H25" s="19"/>
      <c r="I25" s="19"/>
      <c r="J25" s="19"/>
      <c r="K25" s="23"/>
      <c r="L25" s="24"/>
      <c r="M25" s="25"/>
      <c r="N25" s="26"/>
      <c r="O25" s="27"/>
      <c r="P25" s="28"/>
      <c r="Q25" s="19"/>
      <c r="R25" s="29"/>
      <c r="S25" s="29"/>
      <c r="T25" s="20"/>
      <c r="U25" s="43"/>
    </row>
    <row r="26" spans="1:21" ht="20.100000000000001" customHeight="1" x14ac:dyDescent="0.15">
      <c r="B26" s="21">
        <f t="shared" si="0"/>
        <v>21</v>
      </c>
      <c r="C26" s="21" t="str">
        <f>IFERROR(INDEX(リスト!$B$3:$D$50,MATCH($I$2,リスト!$B$3:$B$50,0),2),"")</f>
        <v/>
      </c>
      <c r="D26" s="21" t="str">
        <f>IFERROR(INDEX(リスト!$B$3:$D$50,MATCH($I$2,リスト!$B$3:$B$50,0),3),"")</f>
        <v/>
      </c>
      <c r="E26" s="21" t="str">
        <f t="shared" si="1"/>
        <v>少年男女</v>
      </c>
      <c r="F26" s="21" t="str">
        <f t="shared" si="2"/>
        <v>発掘</v>
      </c>
      <c r="G26" s="21">
        <f t="shared" si="3"/>
        <v>0</v>
      </c>
      <c r="H26" s="19"/>
      <c r="I26" s="19"/>
      <c r="J26" s="19"/>
      <c r="K26" s="23"/>
      <c r="L26" s="24"/>
      <c r="M26" s="25"/>
      <c r="N26" s="26"/>
      <c r="O26" s="27"/>
      <c r="P26" s="28"/>
      <c r="Q26" s="19"/>
      <c r="R26" s="29"/>
      <c r="S26" s="29"/>
      <c r="T26" s="20"/>
      <c r="U26" s="43"/>
    </row>
    <row r="27" spans="1:21" ht="20.100000000000001" customHeight="1" x14ac:dyDescent="0.15">
      <c r="B27" s="21">
        <f t="shared" si="0"/>
        <v>22</v>
      </c>
      <c r="C27" s="21" t="str">
        <f>IFERROR(INDEX(リスト!$B$3:$D$50,MATCH($I$2,リスト!$B$3:$B$50,0),2),"")</f>
        <v/>
      </c>
      <c r="D27" s="21" t="str">
        <f>IFERROR(INDEX(リスト!$B$3:$D$50,MATCH($I$2,リスト!$B$3:$B$50,0),3),"")</f>
        <v/>
      </c>
      <c r="E27" s="21" t="str">
        <f t="shared" si="1"/>
        <v>少年男女</v>
      </c>
      <c r="F27" s="21" t="str">
        <f t="shared" si="2"/>
        <v>発掘</v>
      </c>
      <c r="G27" s="21">
        <f t="shared" si="3"/>
        <v>0</v>
      </c>
      <c r="H27" s="19"/>
      <c r="I27" s="19"/>
      <c r="J27" s="19"/>
      <c r="K27" s="23"/>
      <c r="L27" s="24"/>
      <c r="M27" s="25"/>
      <c r="N27" s="26"/>
      <c r="O27" s="27"/>
      <c r="P27" s="28"/>
      <c r="Q27" s="19"/>
      <c r="R27" s="29"/>
      <c r="S27" s="29"/>
      <c r="T27" s="20"/>
      <c r="U27" s="43"/>
    </row>
    <row r="28" spans="1:21" ht="20.100000000000001" customHeight="1" x14ac:dyDescent="0.15">
      <c r="B28" s="21">
        <f t="shared" si="0"/>
        <v>23</v>
      </c>
      <c r="C28" s="21" t="str">
        <f>IFERROR(INDEX(リスト!$B$3:$D$50,MATCH($I$2,リスト!$B$3:$B$50,0),2),"")</f>
        <v/>
      </c>
      <c r="D28" s="21" t="str">
        <f>IFERROR(INDEX(リスト!$B$3:$D$50,MATCH($I$2,リスト!$B$3:$B$50,0),3),"")</f>
        <v/>
      </c>
      <c r="E28" s="21" t="str">
        <f t="shared" si="1"/>
        <v>少年男女</v>
      </c>
      <c r="F28" s="21" t="str">
        <f t="shared" si="2"/>
        <v>発掘</v>
      </c>
      <c r="G28" s="21">
        <f t="shared" si="3"/>
        <v>0</v>
      </c>
      <c r="H28" s="19"/>
      <c r="I28" s="19"/>
      <c r="J28" s="19"/>
      <c r="K28" s="23"/>
      <c r="L28" s="24"/>
      <c r="M28" s="25"/>
      <c r="N28" s="26"/>
      <c r="O28" s="27"/>
      <c r="P28" s="28"/>
      <c r="Q28" s="19"/>
      <c r="R28" s="29"/>
      <c r="S28" s="29"/>
      <c r="T28" s="20"/>
      <c r="U28" s="43"/>
    </row>
    <row r="29" spans="1:21" ht="20.100000000000001" customHeight="1" x14ac:dyDescent="0.15">
      <c r="B29" s="21">
        <f t="shared" si="0"/>
        <v>24</v>
      </c>
      <c r="C29" s="21" t="str">
        <f>IFERROR(INDEX(リスト!$B$3:$D$50,MATCH($I$2,リスト!$B$3:$B$50,0),2),"")</f>
        <v/>
      </c>
      <c r="D29" s="21" t="str">
        <f>IFERROR(INDEX(リスト!$B$3:$D$50,MATCH($I$2,リスト!$B$3:$B$50,0),3),"")</f>
        <v/>
      </c>
      <c r="E29" s="21" t="str">
        <f t="shared" si="1"/>
        <v>少年男女</v>
      </c>
      <c r="F29" s="21" t="str">
        <f t="shared" si="2"/>
        <v>発掘</v>
      </c>
      <c r="G29" s="21">
        <f t="shared" si="3"/>
        <v>0</v>
      </c>
      <c r="H29" s="19"/>
      <c r="I29" s="19"/>
      <c r="J29" s="19"/>
      <c r="K29" s="23"/>
      <c r="L29" s="24"/>
      <c r="M29" s="25"/>
      <c r="N29" s="26"/>
      <c r="O29" s="27"/>
      <c r="P29" s="28"/>
      <c r="Q29" s="19"/>
      <c r="R29" s="29"/>
      <c r="S29" s="29"/>
      <c r="T29" s="20"/>
      <c r="U29" s="43"/>
    </row>
    <row r="30" spans="1:21" ht="20.100000000000001" customHeight="1" x14ac:dyDescent="0.15">
      <c r="B30" s="21">
        <f t="shared" si="0"/>
        <v>25</v>
      </c>
      <c r="C30" s="21" t="str">
        <f>IFERROR(INDEX(リスト!$B$3:$D$50,MATCH($I$2,リスト!$B$3:$B$50,0),2),"")</f>
        <v/>
      </c>
      <c r="D30" s="21" t="str">
        <f>IFERROR(INDEX(リスト!$B$3:$D$50,MATCH($I$2,リスト!$B$3:$B$50,0),3),"")</f>
        <v/>
      </c>
      <c r="E30" s="21" t="str">
        <f t="shared" si="1"/>
        <v>少年男女</v>
      </c>
      <c r="F30" s="21" t="str">
        <f t="shared" si="2"/>
        <v>発掘</v>
      </c>
      <c r="G30" s="21">
        <f t="shared" si="3"/>
        <v>0</v>
      </c>
      <c r="H30" s="19"/>
      <c r="I30" s="19"/>
      <c r="J30" s="19"/>
      <c r="K30" s="23"/>
      <c r="L30" s="24"/>
      <c r="M30" s="25"/>
      <c r="N30" s="26"/>
      <c r="O30" s="27"/>
      <c r="P30" s="28"/>
      <c r="Q30" s="19"/>
      <c r="R30" s="29"/>
      <c r="S30" s="29"/>
      <c r="T30" s="20"/>
      <c r="U30" s="43"/>
    </row>
    <row r="31" spans="1:21" ht="20.100000000000001" customHeight="1" x14ac:dyDescent="0.15">
      <c r="B31" s="21">
        <f t="shared" si="0"/>
        <v>26</v>
      </c>
      <c r="C31" s="21" t="str">
        <f>IFERROR(INDEX(リスト!$B$3:$D$50,MATCH($I$2,リスト!$B$3:$B$50,0),2),"")</f>
        <v/>
      </c>
      <c r="D31" s="21" t="str">
        <f>IFERROR(INDEX(リスト!$B$3:$D$50,MATCH($I$2,リスト!$B$3:$B$50,0),3),"")</f>
        <v/>
      </c>
      <c r="E31" s="21" t="str">
        <f t="shared" si="1"/>
        <v>少年男女</v>
      </c>
      <c r="F31" s="21" t="str">
        <f t="shared" si="2"/>
        <v>発掘</v>
      </c>
      <c r="G31" s="21">
        <f t="shared" si="3"/>
        <v>0</v>
      </c>
      <c r="H31" s="19"/>
      <c r="I31" s="19"/>
      <c r="J31" s="19"/>
      <c r="K31" s="23"/>
      <c r="L31" s="24"/>
      <c r="M31" s="25"/>
      <c r="N31" s="26"/>
      <c r="O31" s="27"/>
      <c r="P31" s="28"/>
      <c r="Q31" s="19"/>
      <c r="R31" s="29"/>
      <c r="S31" s="29"/>
      <c r="T31" s="20"/>
      <c r="U31" s="43"/>
    </row>
    <row r="32" spans="1:21" ht="20.100000000000001" customHeight="1" x14ac:dyDescent="0.15">
      <c r="B32" s="21">
        <f t="shared" si="0"/>
        <v>27</v>
      </c>
      <c r="C32" s="21" t="str">
        <f>IFERROR(INDEX(リスト!$B$3:$D$50,MATCH($I$2,リスト!$B$3:$B$50,0),2),"")</f>
        <v/>
      </c>
      <c r="D32" s="21" t="str">
        <f>IFERROR(INDEX(リスト!$B$3:$D$50,MATCH($I$2,リスト!$B$3:$B$50,0),3),"")</f>
        <v/>
      </c>
      <c r="E32" s="21" t="str">
        <f t="shared" si="1"/>
        <v>少年男女</v>
      </c>
      <c r="F32" s="21" t="str">
        <f t="shared" si="2"/>
        <v>発掘</v>
      </c>
      <c r="G32" s="21">
        <f t="shared" si="3"/>
        <v>0</v>
      </c>
      <c r="H32" s="19"/>
      <c r="I32" s="19"/>
      <c r="J32" s="19"/>
      <c r="K32" s="23"/>
      <c r="L32" s="24"/>
      <c r="M32" s="25"/>
      <c r="N32" s="26"/>
      <c r="O32" s="27"/>
      <c r="P32" s="28"/>
      <c r="Q32" s="19"/>
      <c r="R32" s="29"/>
      <c r="S32" s="29"/>
      <c r="T32" s="20"/>
      <c r="U32" s="43"/>
    </row>
    <row r="33" spans="2:21" ht="20.100000000000001" customHeight="1" x14ac:dyDescent="0.15">
      <c r="B33" s="21" t="s">
        <v>14</v>
      </c>
      <c r="C33" s="21"/>
      <c r="D33" s="21"/>
      <c r="E33" s="21"/>
      <c r="F33" s="21"/>
      <c r="G33" s="21"/>
      <c r="H33" s="21"/>
      <c r="I33" s="21"/>
      <c r="J33" s="21"/>
      <c r="K33" s="30"/>
      <c r="L33" s="30"/>
      <c r="M33" s="31"/>
      <c r="N33" s="30"/>
      <c r="O33" s="32"/>
      <c r="P33" s="33"/>
      <c r="Q33" s="21"/>
      <c r="R33" s="34">
        <f>SUBTOTAL(109,テーブル12311[経費])</f>
        <v>0</v>
      </c>
      <c r="S33" s="35">
        <f>SUBTOTAL(109,テーブル12311[補助金])</f>
        <v>0</v>
      </c>
      <c r="T33" s="21"/>
      <c r="U33" s="21"/>
    </row>
    <row r="34" spans="2:21" ht="20.100000000000001" customHeight="1" x14ac:dyDescent="0.15">
      <c r="B34" s="17"/>
      <c r="C34" s="17"/>
      <c r="D34" s="17"/>
      <c r="E34" s="17"/>
      <c r="F34" s="17"/>
      <c r="G34" s="17"/>
      <c r="H34" s="9"/>
      <c r="I34" s="9"/>
      <c r="J34" s="10"/>
      <c r="K34" s="5"/>
      <c r="L34" s="5"/>
      <c r="M34" s="5"/>
      <c r="N34" s="5"/>
      <c r="O34" s="5"/>
      <c r="P34" s="5"/>
      <c r="Q34" s="11"/>
      <c r="R34" s="12"/>
      <c r="S34" s="13"/>
      <c r="T34" s="8"/>
      <c r="U34" s="9"/>
    </row>
    <row r="35" spans="2:21" ht="20.100000000000001" customHeight="1" x14ac:dyDescent="0.15">
      <c r="B35" s="17"/>
      <c r="C35" s="17"/>
      <c r="D35" s="17"/>
      <c r="E35" s="17"/>
      <c r="F35" s="17"/>
      <c r="G35" s="17"/>
      <c r="H35" s="9"/>
      <c r="I35" s="9"/>
      <c r="J35" s="10"/>
      <c r="K35" s="5"/>
      <c r="L35" s="5"/>
      <c r="M35" s="5"/>
      <c r="N35" s="5"/>
      <c r="O35" s="5"/>
      <c r="P35" s="5"/>
      <c r="Q35" s="11"/>
      <c r="R35" s="12"/>
      <c r="S35" s="13"/>
      <c r="T35" s="8"/>
      <c r="U35" s="9"/>
    </row>
  </sheetData>
  <sheetProtection insertColumns="0" insertRows="0" deleteColumns="0" deleteRows="0" sort="0"/>
  <mergeCells count="6">
    <mergeCell ref="B2:H2"/>
    <mergeCell ref="I2:L2"/>
    <mergeCell ref="N2:P2"/>
    <mergeCell ref="B3:H3"/>
    <mergeCell ref="I3:L3"/>
    <mergeCell ref="N3:P3"/>
  </mergeCells>
  <phoneticPr fontId="2"/>
  <conditionalFormatting sqref="A6:A24">
    <cfRule type="notContainsErrors" dxfId="4" priority="3">
      <formula>NOT(ISERROR(A6))</formula>
    </cfRule>
  </conditionalFormatting>
  <conditionalFormatting sqref="B6:U32">
    <cfRule type="expression" dxfId="3" priority="5">
      <formula>$U6="中止"</formula>
    </cfRule>
  </conditionalFormatting>
  <conditionalFormatting sqref="H6:T32">
    <cfRule type="expression" dxfId="2" priority="2">
      <formula>OR(MOD(SUBTOTAL(3,$B$6:$B6),10)&gt;5,MOD(SUBTOTAL(3,$B$6:$B6),10)=0)=TRUE</formula>
    </cfRule>
  </conditionalFormatting>
  <conditionalFormatting sqref="I2:P3">
    <cfRule type="containsBlanks" dxfId="1" priority="4">
      <formula>LEN(TRIM(I2))=0</formula>
    </cfRule>
  </conditionalFormatting>
  <conditionalFormatting sqref="U6:U32">
    <cfRule type="expression" dxfId="0" priority="1">
      <formula>AND(OR($N$3="育成",$N$3="発掘"),$H6&lt;&gt;"")</formula>
    </cfRule>
  </conditionalFormatting>
  <dataValidations count="9">
    <dataValidation imeMode="hiragana" allowBlank="1" showInputMessage="1" showErrorMessage="1" promptTitle="場所の入力" prompt="施設名等（都道府県名）で入力_x000a_例：県立総合体育館（広島）" sqref="Q6:Q32" xr:uid="{843350C7-BE7B-496B-8CC3-F3EA0293BF8A}"/>
    <dataValidation type="whole" errorStyle="warning" allowBlank="1" showInputMessage="1" showErrorMessage="1" error="金額（数字）を入力してください。" sqref="R6:S32" xr:uid="{62AC8CE4-02A0-456E-8E3A-91B13446C78A}">
      <formula1>0</formula1>
      <formula2>10000000</formula2>
    </dataValidation>
    <dataValidation type="whole" errorStyle="warning" allowBlank="1" showInputMessage="1" showErrorMessage="1" errorTitle="無効な値" error="数字のみを入力してください。" sqref="K6:P32" xr:uid="{A86B3B7A-C595-4CDB-9534-19C5BF6DBBD2}">
      <formula1>1</formula1>
      <formula2>999</formula2>
    </dataValidation>
    <dataValidation type="list" allowBlank="1" showInputMessage="1" sqref="J6:J32" xr:uid="{C5FF3418-5E9B-4798-B632-C4485D9B11D0}">
      <formula1>"①合宿,①練習会,②県外チーム招待,③トップコーチ招聘,④スポーツ教室,⑤指導者養成"</formula1>
    </dataValidation>
    <dataValidation type="list" allowBlank="1" showInputMessage="1" sqref="I6:I32" xr:uid="{E8F06B5B-E5F3-4C90-A944-0D96C5F23E8D}">
      <formula1>"上旬,中旬,下旬,月間"</formula1>
    </dataValidation>
    <dataValidation type="whole" allowBlank="1" showInputMessage="1" showErrorMessage="1" errorTitle="無効な値" error="1～12までの整数を入力してください。" sqref="H6:H32" xr:uid="{E902EC60-8E18-4715-ADC7-67AB51A9D926}">
      <formula1>1</formula1>
      <formula2>12</formula2>
    </dataValidation>
    <dataValidation type="list" imeMode="hiragana" allowBlank="1" sqref="U6:U32" xr:uid="{15006512-184A-4941-926B-FDF1497CDA18}">
      <formula1>"高校生,中学生,小学生,中・高,小・中,小・中・高"</formula1>
    </dataValidation>
    <dataValidation type="list" allowBlank="1" showInputMessage="1" showErrorMessage="1" prompt="プルダウンより選択" sqref="N2:P2" xr:uid="{09497E1C-668F-4862-BCAB-F93C63D057FE}">
      <formula1>"成年男子,成年女子,成年男女,男子,女子,少年男子,少年女子,少年男女"</formula1>
    </dataValidation>
    <dataValidation type="list" allowBlank="1" showInputMessage="1" showErrorMessage="1" prompt="プルダウンより選択" sqref="N3:P3" xr:uid="{19BF4E67-B6F5-4658-BA05-C3FDE0AABE97}">
      <formula1>"強化,育成,発掘"</formula1>
    </dataValidation>
  </dataValidations>
  <printOptions horizontalCentered="1"/>
  <pageMargins left="0.25" right="0.25" top="0.75" bottom="0.75" header="0.3" footer="0.3"/>
  <pageSetup paperSize="9" scale="77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より選択" xr:uid="{F6BDF954-5D19-49A8-8D47-C0E429D9E527}">
          <x14:formula1>
            <xm:f>リスト!$B$3:$B$50</xm:f>
          </x14:formula1>
          <xm:sqref>I2:L2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50"/>
  <sheetViews>
    <sheetView workbookViewId="0"/>
  </sheetViews>
  <sheetFormatPr defaultRowHeight="13.5" x14ac:dyDescent="0.15"/>
  <cols>
    <col min="2" max="4" width="8.625" customWidth="1"/>
  </cols>
  <sheetData>
    <row r="2" spans="2:4" x14ac:dyDescent="0.15">
      <c r="B2" t="s">
        <v>47</v>
      </c>
      <c r="C2" t="s">
        <v>48</v>
      </c>
      <c r="D2" t="s">
        <v>49</v>
      </c>
    </row>
    <row r="3" spans="2:4" x14ac:dyDescent="0.15">
      <c r="B3" t="s">
        <v>50</v>
      </c>
      <c r="C3" t="s">
        <v>51</v>
      </c>
      <c r="D3" t="s">
        <v>52</v>
      </c>
    </row>
    <row r="4" spans="2:4" x14ac:dyDescent="0.15">
      <c r="B4" t="s">
        <v>53</v>
      </c>
      <c r="C4" t="s">
        <v>54</v>
      </c>
      <c r="D4" t="s">
        <v>52</v>
      </c>
    </row>
    <row r="5" spans="2:4" x14ac:dyDescent="0.15">
      <c r="B5" t="s">
        <v>55</v>
      </c>
      <c r="C5" t="s">
        <v>56</v>
      </c>
      <c r="D5" t="s">
        <v>8</v>
      </c>
    </row>
    <row r="6" spans="2:4" x14ac:dyDescent="0.15">
      <c r="B6" t="s">
        <v>57</v>
      </c>
      <c r="C6" t="s">
        <v>58</v>
      </c>
      <c r="D6" t="s">
        <v>24</v>
      </c>
    </row>
    <row r="7" spans="2:4" x14ac:dyDescent="0.15">
      <c r="B7" t="s">
        <v>59</v>
      </c>
      <c r="C7" t="s">
        <v>60</v>
      </c>
      <c r="D7" t="s">
        <v>61</v>
      </c>
    </row>
    <row r="8" spans="2:4" x14ac:dyDescent="0.15">
      <c r="B8" t="s">
        <v>62</v>
      </c>
      <c r="C8" t="s">
        <v>63</v>
      </c>
      <c r="D8" t="s">
        <v>64</v>
      </c>
    </row>
    <row r="9" spans="2:4" x14ac:dyDescent="0.15">
      <c r="B9" t="s">
        <v>65</v>
      </c>
      <c r="C9" t="s">
        <v>66</v>
      </c>
      <c r="D9" t="s">
        <v>64</v>
      </c>
    </row>
    <row r="10" spans="2:4" x14ac:dyDescent="0.15">
      <c r="B10" t="s">
        <v>67</v>
      </c>
      <c r="C10" t="s">
        <v>68</v>
      </c>
      <c r="D10" t="s">
        <v>64</v>
      </c>
    </row>
    <row r="11" spans="2:4" x14ac:dyDescent="0.15">
      <c r="B11" t="s">
        <v>69</v>
      </c>
      <c r="C11" t="s">
        <v>70</v>
      </c>
      <c r="D11" t="s">
        <v>64</v>
      </c>
    </row>
    <row r="12" spans="2:4" x14ac:dyDescent="0.15">
      <c r="B12" t="s">
        <v>71</v>
      </c>
      <c r="C12" t="s">
        <v>72</v>
      </c>
      <c r="D12" t="s">
        <v>73</v>
      </c>
    </row>
    <row r="13" spans="2:4" x14ac:dyDescent="0.15">
      <c r="B13" t="s">
        <v>74</v>
      </c>
      <c r="C13" t="s">
        <v>75</v>
      </c>
      <c r="D13" t="s">
        <v>25</v>
      </c>
    </row>
    <row r="14" spans="2:4" x14ac:dyDescent="0.15">
      <c r="B14" t="s">
        <v>76</v>
      </c>
      <c r="C14" t="s">
        <v>77</v>
      </c>
      <c r="D14" t="s">
        <v>26</v>
      </c>
    </row>
    <row r="15" spans="2:4" x14ac:dyDescent="0.15">
      <c r="B15" t="s">
        <v>78</v>
      </c>
      <c r="C15" t="s">
        <v>79</v>
      </c>
      <c r="D15" t="s">
        <v>80</v>
      </c>
    </row>
    <row r="16" spans="2:4" x14ac:dyDescent="0.15">
      <c r="B16" t="s">
        <v>81</v>
      </c>
      <c r="C16" t="s">
        <v>82</v>
      </c>
      <c r="D16" t="s">
        <v>27</v>
      </c>
    </row>
    <row r="17" spans="2:4" x14ac:dyDescent="0.15">
      <c r="B17" t="s">
        <v>83</v>
      </c>
      <c r="C17" t="s">
        <v>84</v>
      </c>
      <c r="D17" t="s">
        <v>85</v>
      </c>
    </row>
    <row r="18" spans="2:4" x14ac:dyDescent="0.15">
      <c r="B18" t="s">
        <v>86</v>
      </c>
      <c r="C18" t="s">
        <v>87</v>
      </c>
      <c r="D18" t="s">
        <v>85</v>
      </c>
    </row>
    <row r="19" spans="2:4" x14ac:dyDescent="0.15">
      <c r="B19" t="s">
        <v>88</v>
      </c>
      <c r="C19" t="s">
        <v>89</v>
      </c>
      <c r="D19" t="s">
        <v>90</v>
      </c>
    </row>
    <row r="20" spans="2:4" x14ac:dyDescent="0.15">
      <c r="B20" t="s">
        <v>91</v>
      </c>
      <c r="C20" t="s">
        <v>92</v>
      </c>
      <c r="D20" t="s">
        <v>90</v>
      </c>
    </row>
    <row r="21" spans="2:4" x14ac:dyDescent="0.15">
      <c r="B21" t="s">
        <v>93</v>
      </c>
      <c r="C21" t="s">
        <v>94</v>
      </c>
      <c r="D21" t="s">
        <v>90</v>
      </c>
    </row>
    <row r="22" spans="2:4" x14ac:dyDescent="0.15">
      <c r="B22" t="s">
        <v>95</v>
      </c>
      <c r="C22" t="s">
        <v>96</v>
      </c>
      <c r="D22" t="s">
        <v>97</v>
      </c>
    </row>
    <row r="23" spans="2:4" x14ac:dyDescent="0.15">
      <c r="B23" t="s">
        <v>98</v>
      </c>
      <c r="C23" t="s">
        <v>99</v>
      </c>
      <c r="D23" t="s">
        <v>28</v>
      </c>
    </row>
    <row r="24" spans="2:4" x14ac:dyDescent="0.15">
      <c r="B24" t="s">
        <v>100</v>
      </c>
      <c r="C24" t="s">
        <v>101</v>
      </c>
      <c r="D24" t="s">
        <v>102</v>
      </c>
    </row>
    <row r="25" spans="2:4" x14ac:dyDescent="0.15">
      <c r="B25" t="s">
        <v>103</v>
      </c>
      <c r="C25" t="s">
        <v>104</v>
      </c>
      <c r="D25" t="s">
        <v>29</v>
      </c>
    </row>
    <row r="26" spans="2:4" x14ac:dyDescent="0.15">
      <c r="B26" t="s">
        <v>105</v>
      </c>
      <c r="C26" t="s">
        <v>106</v>
      </c>
      <c r="D26" t="s">
        <v>30</v>
      </c>
    </row>
    <row r="27" spans="2:4" x14ac:dyDescent="0.15">
      <c r="B27" t="s">
        <v>107</v>
      </c>
      <c r="C27" t="s">
        <v>108</v>
      </c>
      <c r="D27" t="s">
        <v>31</v>
      </c>
    </row>
    <row r="28" spans="2:4" x14ac:dyDescent="0.15">
      <c r="B28" t="s">
        <v>109</v>
      </c>
      <c r="C28" t="s">
        <v>110</v>
      </c>
      <c r="D28" t="s">
        <v>9</v>
      </c>
    </row>
    <row r="29" spans="2:4" x14ac:dyDescent="0.15">
      <c r="B29" t="s">
        <v>111</v>
      </c>
      <c r="C29" t="s">
        <v>112</v>
      </c>
      <c r="D29" t="s">
        <v>113</v>
      </c>
    </row>
    <row r="30" spans="2:4" x14ac:dyDescent="0.15">
      <c r="B30" t="s">
        <v>114</v>
      </c>
      <c r="C30" t="s">
        <v>115</v>
      </c>
      <c r="D30" t="s">
        <v>10</v>
      </c>
    </row>
    <row r="31" spans="2:4" x14ac:dyDescent="0.15">
      <c r="B31" t="s">
        <v>116</v>
      </c>
      <c r="C31" t="s">
        <v>117</v>
      </c>
      <c r="D31" t="s">
        <v>32</v>
      </c>
    </row>
    <row r="32" spans="2:4" x14ac:dyDescent="0.15">
      <c r="B32" t="s">
        <v>118</v>
      </c>
      <c r="C32" t="s">
        <v>119</v>
      </c>
      <c r="D32" t="s">
        <v>11</v>
      </c>
    </row>
    <row r="33" spans="2:4" x14ac:dyDescent="0.15">
      <c r="B33" t="s">
        <v>120</v>
      </c>
      <c r="C33" t="s">
        <v>121</v>
      </c>
      <c r="D33" t="s">
        <v>33</v>
      </c>
    </row>
    <row r="34" spans="2:4" x14ac:dyDescent="0.15">
      <c r="B34" t="s">
        <v>122</v>
      </c>
      <c r="C34" t="s">
        <v>123</v>
      </c>
      <c r="D34" t="s">
        <v>12</v>
      </c>
    </row>
    <row r="35" spans="2:4" x14ac:dyDescent="0.15">
      <c r="B35" t="s">
        <v>124</v>
      </c>
      <c r="C35" t="s">
        <v>125</v>
      </c>
      <c r="D35" t="s">
        <v>34</v>
      </c>
    </row>
    <row r="36" spans="2:4" x14ac:dyDescent="0.15">
      <c r="B36" t="s">
        <v>126</v>
      </c>
      <c r="C36" t="s">
        <v>127</v>
      </c>
      <c r="D36" t="s">
        <v>13</v>
      </c>
    </row>
    <row r="37" spans="2:4" x14ac:dyDescent="0.15">
      <c r="B37" t="s">
        <v>128</v>
      </c>
      <c r="C37" t="s">
        <v>129</v>
      </c>
      <c r="D37" t="s">
        <v>35</v>
      </c>
    </row>
    <row r="38" spans="2:4" x14ac:dyDescent="0.15">
      <c r="B38" t="s">
        <v>130</v>
      </c>
      <c r="C38" t="s">
        <v>131</v>
      </c>
      <c r="D38" t="s">
        <v>36</v>
      </c>
    </row>
    <row r="39" spans="2:4" x14ac:dyDescent="0.15">
      <c r="B39" t="s">
        <v>132</v>
      </c>
      <c r="C39" t="s">
        <v>133</v>
      </c>
      <c r="D39" t="s">
        <v>134</v>
      </c>
    </row>
    <row r="40" spans="2:4" x14ac:dyDescent="0.15">
      <c r="B40" t="s">
        <v>135</v>
      </c>
      <c r="C40" t="s">
        <v>136</v>
      </c>
      <c r="D40" t="s">
        <v>37</v>
      </c>
    </row>
    <row r="41" spans="2:4" x14ac:dyDescent="0.15">
      <c r="B41" t="s">
        <v>137</v>
      </c>
      <c r="C41" t="s">
        <v>138</v>
      </c>
      <c r="D41" t="s">
        <v>139</v>
      </c>
    </row>
    <row r="42" spans="2:4" x14ac:dyDescent="0.15">
      <c r="B42" t="s">
        <v>140</v>
      </c>
      <c r="C42" t="s">
        <v>141</v>
      </c>
      <c r="D42" t="s">
        <v>38</v>
      </c>
    </row>
    <row r="43" spans="2:4" x14ac:dyDescent="0.15">
      <c r="B43" t="s">
        <v>142</v>
      </c>
      <c r="C43" t="s">
        <v>143</v>
      </c>
      <c r="D43" t="s">
        <v>39</v>
      </c>
    </row>
    <row r="44" spans="2:4" x14ac:dyDescent="0.15">
      <c r="B44" t="s">
        <v>144</v>
      </c>
      <c r="C44" t="s">
        <v>145</v>
      </c>
      <c r="D44" t="s">
        <v>40</v>
      </c>
    </row>
    <row r="45" spans="2:4" x14ac:dyDescent="0.15">
      <c r="B45" t="s">
        <v>146</v>
      </c>
      <c r="C45" t="s">
        <v>147</v>
      </c>
      <c r="D45" t="s">
        <v>41</v>
      </c>
    </row>
    <row r="46" spans="2:4" x14ac:dyDescent="0.15">
      <c r="B46" t="s">
        <v>148</v>
      </c>
      <c r="C46" t="s">
        <v>149</v>
      </c>
      <c r="D46" t="s">
        <v>42</v>
      </c>
    </row>
    <row r="47" spans="2:4" x14ac:dyDescent="0.15">
      <c r="B47" t="s">
        <v>150</v>
      </c>
      <c r="C47" t="s">
        <v>151</v>
      </c>
      <c r="D47" t="s">
        <v>43</v>
      </c>
    </row>
    <row r="48" spans="2:4" x14ac:dyDescent="0.15">
      <c r="B48" t="s">
        <v>152</v>
      </c>
      <c r="C48" t="s">
        <v>153</v>
      </c>
      <c r="D48" t="s">
        <v>44</v>
      </c>
    </row>
    <row r="49" spans="2:4" x14ac:dyDescent="0.15">
      <c r="B49" t="s">
        <v>154</v>
      </c>
      <c r="C49" t="s">
        <v>155</v>
      </c>
      <c r="D49" t="s">
        <v>45</v>
      </c>
    </row>
    <row r="50" spans="2:4" x14ac:dyDescent="0.15">
      <c r="B50" t="s">
        <v>156</v>
      </c>
      <c r="C50" t="s">
        <v>157</v>
      </c>
      <c r="D50" t="s">
        <v>158</v>
      </c>
    </row>
  </sheetData>
  <sheetProtection sheet="1" objects="1" scenarios="1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79998168889431442"/>
    <pageSetUpPr fitToPage="1"/>
  </sheetPr>
  <dimension ref="A1:V44"/>
  <sheetViews>
    <sheetView showGridLines="0" zoomScaleNormal="100" zoomScaleSheetLayoutView="100" workbookViewId="0">
      <selection activeCell="H6" sqref="H6"/>
    </sheetView>
  </sheetViews>
  <sheetFormatPr defaultRowHeight="20.100000000000001" customHeight="1" outlineLevelCol="1" x14ac:dyDescent="0.15"/>
  <cols>
    <col min="1" max="1" width="3.875" customWidth="1"/>
    <col min="2" max="2" width="6.625" style="16" customWidth="1"/>
    <col min="3" max="7" width="6.625" style="16" hidden="1" customWidth="1" outlineLevel="1"/>
    <col min="8" max="8" width="6.625" style="2" customWidth="1" collapsed="1"/>
    <col min="9" max="9" width="6.625" style="2" customWidth="1"/>
    <col min="10" max="10" width="15.625" customWidth="1"/>
    <col min="11" max="12" width="6.625" customWidth="1"/>
    <col min="13" max="13" width="6.625" style="4" customWidth="1"/>
    <col min="14" max="16" width="6.625" style="3" customWidth="1"/>
    <col min="17" max="17" width="30.625" style="3" customWidth="1"/>
    <col min="18" max="19" width="12.625" style="3" customWidth="1"/>
    <col min="20" max="20" width="30.625" style="6" customWidth="1"/>
    <col min="21" max="21" width="14.125" customWidth="1"/>
    <col min="22" max="22" width="9.375" style="2" customWidth="1"/>
    <col min="24" max="25" width="16.5" bestFit="1" customWidth="1"/>
  </cols>
  <sheetData>
    <row r="1" spans="1:22" ht="30" customHeight="1" thickBot="1" x14ac:dyDescent="0.2">
      <c r="B1" s="15"/>
      <c r="C1" s="15"/>
      <c r="D1" s="15"/>
      <c r="E1" s="15"/>
      <c r="F1" s="15"/>
      <c r="G1" s="15"/>
      <c r="T1" s="46"/>
    </row>
    <row r="2" spans="1:22" ht="27.95" customHeight="1" thickBot="1" x14ac:dyDescent="0.2">
      <c r="B2" s="78" t="s">
        <v>159</v>
      </c>
      <c r="C2" s="79"/>
      <c r="D2" s="79"/>
      <c r="E2" s="79"/>
      <c r="F2" s="79"/>
      <c r="G2" s="79"/>
      <c r="H2" s="80"/>
      <c r="I2" s="84"/>
      <c r="J2" s="85"/>
      <c r="K2" s="85"/>
      <c r="L2" s="86"/>
      <c r="M2" s="42" t="s">
        <v>17</v>
      </c>
      <c r="N2" s="87" t="s">
        <v>170</v>
      </c>
      <c r="O2" s="88"/>
      <c r="P2" s="89"/>
      <c r="S2" s="5"/>
      <c r="T2" s="46" t="s">
        <v>172</v>
      </c>
      <c r="U2" s="14"/>
    </row>
    <row r="3" spans="1:22" ht="27.95" customHeight="1" thickBot="1" x14ac:dyDescent="0.2">
      <c r="B3" s="81" t="s">
        <v>16</v>
      </c>
      <c r="C3" s="82"/>
      <c r="D3" s="82"/>
      <c r="E3" s="82"/>
      <c r="F3" s="82"/>
      <c r="G3" s="82"/>
      <c r="H3" s="83"/>
      <c r="I3" s="84"/>
      <c r="J3" s="85"/>
      <c r="K3" s="85"/>
      <c r="L3" s="86"/>
      <c r="M3" s="42" t="s">
        <v>18</v>
      </c>
      <c r="N3" s="87" t="s">
        <v>166</v>
      </c>
      <c r="O3" s="88"/>
      <c r="P3" s="89"/>
      <c r="Q3" s="5"/>
      <c r="R3" s="5"/>
      <c r="S3" s="5"/>
      <c r="T3" s="7"/>
      <c r="U3" s="14"/>
    </row>
    <row r="4" spans="1:22" ht="14.1" customHeight="1" x14ac:dyDescent="0.15"/>
    <row r="5" spans="1:22" s="1" customFormat="1" ht="33" customHeight="1" x14ac:dyDescent="0.15">
      <c r="A5" s="18"/>
      <c r="B5" s="36" t="s">
        <v>20</v>
      </c>
      <c r="C5" s="36" t="s">
        <v>160</v>
      </c>
      <c r="D5" s="36" t="s">
        <v>161</v>
      </c>
      <c r="E5" s="36" t="s">
        <v>17</v>
      </c>
      <c r="F5" s="36" t="s">
        <v>18</v>
      </c>
      <c r="G5" s="36" t="s">
        <v>162</v>
      </c>
      <c r="H5" s="37" t="s">
        <v>0</v>
      </c>
      <c r="I5" s="37" t="s">
        <v>15</v>
      </c>
      <c r="J5" s="37" t="s">
        <v>1</v>
      </c>
      <c r="K5" s="37" t="s">
        <v>2</v>
      </c>
      <c r="L5" s="37" t="s">
        <v>3</v>
      </c>
      <c r="M5" s="38" t="s">
        <v>4</v>
      </c>
      <c r="N5" s="37" t="s">
        <v>5</v>
      </c>
      <c r="O5" s="39" t="s">
        <v>19</v>
      </c>
      <c r="P5" s="40" t="s">
        <v>21</v>
      </c>
      <c r="Q5" s="37" t="s">
        <v>6</v>
      </c>
      <c r="R5" s="37" t="s">
        <v>23</v>
      </c>
      <c r="S5" s="37" t="s">
        <v>7</v>
      </c>
      <c r="T5" s="41" t="s">
        <v>22</v>
      </c>
    </row>
    <row r="6" spans="1:22" ht="20.100000000000001" customHeight="1" x14ac:dyDescent="0.15">
      <c r="A6" s="22"/>
      <c r="B6" s="44">
        <f t="shared" ref="B6:B41" si="0">ROW()-5</f>
        <v>1</v>
      </c>
      <c r="C6" s="21" t="str">
        <f>IFERROR(INDEX(リスト!$B$3:$D$50,MATCH($I$2,リスト!$B$3:$B$50,0),2),"")</f>
        <v/>
      </c>
      <c r="D6" s="21" t="str">
        <f>IFERROR(INDEX(リスト!$B$3:$D$50,MATCH($I$2,リスト!$B$3:$B$50,0),3),"")</f>
        <v/>
      </c>
      <c r="E6" s="21" t="str">
        <f t="shared" ref="E6:E41" si="1">$N$2</f>
        <v>成年男子</v>
      </c>
      <c r="F6" s="21" t="str">
        <f t="shared" ref="F6:F41" si="2">$N$3</f>
        <v>強化</v>
      </c>
      <c r="G6" s="21">
        <f t="shared" ref="G6:G41" si="3">$I$3</f>
        <v>0</v>
      </c>
      <c r="H6" s="19"/>
      <c r="I6" s="19"/>
      <c r="J6" s="19"/>
      <c r="K6" s="23"/>
      <c r="L6" s="24"/>
      <c r="M6" s="25"/>
      <c r="N6" s="26"/>
      <c r="O6" s="27"/>
      <c r="P6" s="28"/>
      <c r="Q6" s="19"/>
      <c r="R6" s="29"/>
      <c r="S6" s="29"/>
      <c r="T6" s="20"/>
      <c r="V6"/>
    </row>
    <row r="7" spans="1:22" ht="20.100000000000001" customHeight="1" x14ac:dyDescent="0.15">
      <c r="A7" s="22"/>
      <c r="B7" s="21">
        <f t="shared" si="0"/>
        <v>2</v>
      </c>
      <c r="C7" s="21" t="str">
        <f>IFERROR(INDEX(リスト!$B$3:$D$50,MATCH($I$2,リスト!$B$3:$B$50,0),2),"")</f>
        <v/>
      </c>
      <c r="D7" s="21" t="str">
        <f>IFERROR(INDEX(リスト!$B$3:$D$50,MATCH($I$2,リスト!$B$3:$B$50,0),3),"")</f>
        <v/>
      </c>
      <c r="E7" s="21" t="str">
        <f t="shared" si="1"/>
        <v>成年男子</v>
      </c>
      <c r="F7" s="21" t="str">
        <f t="shared" si="2"/>
        <v>強化</v>
      </c>
      <c r="G7" s="21">
        <f t="shared" si="3"/>
        <v>0</v>
      </c>
      <c r="H7" s="19"/>
      <c r="I7" s="19"/>
      <c r="J7" s="19"/>
      <c r="K7" s="23"/>
      <c r="L7" s="24"/>
      <c r="M7" s="25"/>
      <c r="N7" s="26"/>
      <c r="O7" s="27"/>
      <c r="P7" s="28"/>
      <c r="Q7" s="19"/>
      <c r="R7" s="29"/>
      <c r="S7" s="29"/>
      <c r="T7" s="20"/>
      <c r="V7"/>
    </row>
    <row r="8" spans="1:22" ht="20.100000000000001" customHeight="1" x14ac:dyDescent="0.15">
      <c r="A8" s="22"/>
      <c r="B8" s="21">
        <f t="shared" si="0"/>
        <v>3</v>
      </c>
      <c r="C8" s="21" t="str">
        <f>IFERROR(INDEX(リスト!$B$3:$D$50,MATCH($I$2,リスト!$B$3:$B$50,0),2),"")</f>
        <v/>
      </c>
      <c r="D8" s="21" t="str">
        <f>IFERROR(INDEX(リスト!$B$3:$D$50,MATCH($I$2,リスト!$B$3:$B$50,0),3),"")</f>
        <v/>
      </c>
      <c r="E8" s="21" t="str">
        <f t="shared" si="1"/>
        <v>成年男子</v>
      </c>
      <c r="F8" s="21" t="str">
        <f t="shared" si="2"/>
        <v>強化</v>
      </c>
      <c r="G8" s="21">
        <f t="shared" si="3"/>
        <v>0</v>
      </c>
      <c r="H8" s="19"/>
      <c r="I8" s="19"/>
      <c r="J8" s="19"/>
      <c r="K8" s="23"/>
      <c r="L8" s="24"/>
      <c r="M8" s="25"/>
      <c r="N8" s="26"/>
      <c r="O8" s="27"/>
      <c r="P8" s="28"/>
      <c r="Q8" s="19"/>
      <c r="R8" s="29"/>
      <c r="S8" s="29"/>
      <c r="T8" s="20"/>
      <c r="V8"/>
    </row>
    <row r="9" spans="1:22" ht="20.100000000000001" customHeight="1" x14ac:dyDescent="0.15">
      <c r="A9" s="22"/>
      <c r="B9" s="21">
        <f t="shared" si="0"/>
        <v>4</v>
      </c>
      <c r="C9" s="21" t="str">
        <f>IFERROR(INDEX(リスト!$B$3:$D$50,MATCH($I$2,リスト!$B$3:$B$50,0),2),"")</f>
        <v/>
      </c>
      <c r="D9" s="21" t="str">
        <f>IFERROR(INDEX(リスト!$B$3:$D$50,MATCH($I$2,リスト!$B$3:$B$50,0),3),"")</f>
        <v/>
      </c>
      <c r="E9" s="21" t="str">
        <f t="shared" si="1"/>
        <v>成年男子</v>
      </c>
      <c r="F9" s="21" t="str">
        <f t="shared" si="2"/>
        <v>強化</v>
      </c>
      <c r="G9" s="21">
        <f t="shared" si="3"/>
        <v>0</v>
      </c>
      <c r="H9" s="19"/>
      <c r="I9" s="19"/>
      <c r="J9" s="19"/>
      <c r="K9" s="23"/>
      <c r="L9" s="24"/>
      <c r="M9" s="25"/>
      <c r="N9" s="26"/>
      <c r="O9" s="27"/>
      <c r="P9" s="28"/>
      <c r="Q9" s="19"/>
      <c r="R9" s="29"/>
      <c r="S9" s="29"/>
      <c r="T9" s="20"/>
      <c r="V9"/>
    </row>
    <row r="10" spans="1:22" ht="20.100000000000001" customHeight="1" x14ac:dyDescent="0.15">
      <c r="A10" s="22"/>
      <c r="B10" s="21">
        <f t="shared" si="0"/>
        <v>5</v>
      </c>
      <c r="C10" s="21" t="str">
        <f>IFERROR(INDEX(リスト!$B$3:$D$50,MATCH($I$2,リスト!$B$3:$B$50,0),2),"")</f>
        <v/>
      </c>
      <c r="D10" s="21" t="str">
        <f>IFERROR(INDEX(リスト!$B$3:$D$50,MATCH($I$2,リスト!$B$3:$B$50,0),3),"")</f>
        <v/>
      </c>
      <c r="E10" s="21" t="str">
        <f t="shared" si="1"/>
        <v>成年男子</v>
      </c>
      <c r="F10" s="21" t="str">
        <f t="shared" si="2"/>
        <v>強化</v>
      </c>
      <c r="G10" s="21">
        <f t="shared" si="3"/>
        <v>0</v>
      </c>
      <c r="H10" s="19"/>
      <c r="I10" s="19"/>
      <c r="J10" s="19"/>
      <c r="K10" s="23"/>
      <c r="L10" s="24"/>
      <c r="M10" s="25"/>
      <c r="N10" s="26"/>
      <c r="O10" s="27"/>
      <c r="P10" s="28"/>
      <c r="Q10" s="19"/>
      <c r="R10" s="29"/>
      <c r="S10" s="29"/>
      <c r="T10" s="20"/>
      <c r="V10"/>
    </row>
    <row r="11" spans="1:22" ht="20.100000000000001" customHeight="1" x14ac:dyDescent="0.15">
      <c r="A11" s="22"/>
      <c r="B11" s="21">
        <f t="shared" si="0"/>
        <v>6</v>
      </c>
      <c r="C11" s="21" t="str">
        <f>IFERROR(INDEX(リスト!$B$3:$D$50,MATCH($I$2,リスト!$B$3:$B$50,0),2),"")</f>
        <v/>
      </c>
      <c r="D11" s="21" t="str">
        <f>IFERROR(INDEX(リスト!$B$3:$D$50,MATCH($I$2,リスト!$B$3:$B$50,0),3),"")</f>
        <v/>
      </c>
      <c r="E11" s="21" t="str">
        <f t="shared" si="1"/>
        <v>成年男子</v>
      </c>
      <c r="F11" s="21" t="str">
        <f t="shared" si="2"/>
        <v>強化</v>
      </c>
      <c r="G11" s="21">
        <f t="shared" si="3"/>
        <v>0</v>
      </c>
      <c r="H11" s="19"/>
      <c r="I11" s="19"/>
      <c r="J11" s="19"/>
      <c r="K11" s="23"/>
      <c r="L11" s="24"/>
      <c r="M11" s="25"/>
      <c r="N11" s="26"/>
      <c r="O11" s="27"/>
      <c r="P11" s="28"/>
      <c r="Q11" s="19"/>
      <c r="R11" s="29"/>
      <c r="S11" s="29"/>
      <c r="T11" s="20"/>
      <c r="V11"/>
    </row>
    <row r="12" spans="1:22" ht="20.100000000000001" customHeight="1" x14ac:dyDescent="0.15">
      <c r="A12" s="22"/>
      <c r="B12" s="21">
        <f t="shared" si="0"/>
        <v>7</v>
      </c>
      <c r="C12" s="21" t="str">
        <f>IFERROR(INDEX(リスト!$B$3:$D$50,MATCH($I$2,リスト!$B$3:$B$50,0),2),"")</f>
        <v/>
      </c>
      <c r="D12" s="21" t="str">
        <f>IFERROR(INDEX(リスト!$B$3:$D$50,MATCH($I$2,リスト!$B$3:$B$50,0),3),"")</f>
        <v/>
      </c>
      <c r="E12" s="21" t="str">
        <f t="shared" si="1"/>
        <v>成年男子</v>
      </c>
      <c r="F12" s="21" t="str">
        <f t="shared" si="2"/>
        <v>強化</v>
      </c>
      <c r="G12" s="21">
        <f t="shared" si="3"/>
        <v>0</v>
      </c>
      <c r="H12" s="19"/>
      <c r="I12" s="19"/>
      <c r="J12" s="19"/>
      <c r="K12" s="23"/>
      <c r="L12" s="24"/>
      <c r="M12" s="25"/>
      <c r="N12" s="26"/>
      <c r="O12" s="27"/>
      <c r="P12" s="28"/>
      <c r="Q12" s="19"/>
      <c r="R12" s="29"/>
      <c r="S12" s="29"/>
      <c r="T12" s="20"/>
      <c r="V12"/>
    </row>
    <row r="13" spans="1:22" ht="20.100000000000001" customHeight="1" x14ac:dyDescent="0.15">
      <c r="A13" s="22"/>
      <c r="B13" s="21">
        <f t="shared" si="0"/>
        <v>8</v>
      </c>
      <c r="C13" s="21" t="str">
        <f>IFERROR(INDEX(リスト!$B$3:$D$50,MATCH($I$2,リスト!$B$3:$B$50,0),2),"")</f>
        <v/>
      </c>
      <c r="D13" s="21" t="str">
        <f>IFERROR(INDEX(リスト!$B$3:$D$50,MATCH($I$2,リスト!$B$3:$B$50,0),3),"")</f>
        <v/>
      </c>
      <c r="E13" s="21" t="str">
        <f t="shared" si="1"/>
        <v>成年男子</v>
      </c>
      <c r="F13" s="21" t="str">
        <f t="shared" si="2"/>
        <v>強化</v>
      </c>
      <c r="G13" s="21">
        <f t="shared" si="3"/>
        <v>0</v>
      </c>
      <c r="H13" s="19"/>
      <c r="I13" s="19"/>
      <c r="J13" s="19"/>
      <c r="K13" s="23"/>
      <c r="L13" s="24"/>
      <c r="M13" s="25"/>
      <c r="N13" s="26"/>
      <c r="O13" s="27"/>
      <c r="P13" s="28"/>
      <c r="Q13" s="19"/>
      <c r="R13" s="29"/>
      <c r="S13" s="29"/>
      <c r="T13" s="20"/>
      <c r="V13"/>
    </row>
    <row r="14" spans="1:22" ht="20.100000000000001" customHeight="1" x14ac:dyDescent="0.15">
      <c r="A14" s="22"/>
      <c r="B14" s="21">
        <f t="shared" si="0"/>
        <v>9</v>
      </c>
      <c r="C14" s="21" t="str">
        <f>IFERROR(INDEX(リスト!$B$3:$D$50,MATCH($I$2,リスト!$B$3:$B$50,0),2),"")</f>
        <v/>
      </c>
      <c r="D14" s="21" t="str">
        <f>IFERROR(INDEX(リスト!$B$3:$D$50,MATCH($I$2,リスト!$B$3:$B$50,0),3),"")</f>
        <v/>
      </c>
      <c r="E14" s="21" t="str">
        <f t="shared" si="1"/>
        <v>成年男子</v>
      </c>
      <c r="F14" s="21" t="str">
        <f t="shared" si="2"/>
        <v>強化</v>
      </c>
      <c r="G14" s="21">
        <f t="shared" si="3"/>
        <v>0</v>
      </c>
      <c r="H14" s="19"/>
      <c r="I14" s="19"/>
      <c r="J14" s="19"/>
      <c r="K14" s="23"/>
      <c r="L14" s="24"/>
      <c r="M14" s="25"/>
      <c r="N14" s="26"/>
      <c r="O14" s="27"/>
      <c r="P14" s="28"/>
      <c r="Q14" s="19"/>
      <c r="R14" s="29"/>
      <c r="S14" s="29"/>
      <c r="T14" s="20"/>
      <c r="V14"/>
    </row>
    <row r="15" spans="1:22" ht="20.100000000000001" customHeight="1" x14ac:dyDescent="0.15">
      <c r="A15" s="22"/>
      <c r="B15" s="21">
        <f t="shared" si="0"/>
        <v>10</v>
      </c>
      <c r="C15" s="21" t="str">
        <f>IFERROR(INDEX(リスト!$B$3:$D$50,MATCH($I$2,リスト!$B$3:$B$50,0),2),"")</f>
        <v/>
      </c>
      <c r="D15" s="21" t="str">
        <f>IFERROR(INDEX(リスト!$B$3:$D$50,MATCH($I$2,リスト!$B$3:$B$50,0),3),"")</f>
        <v/>
      </c>
      <c r="E15" s="21" t="str">
        <f t="shared" si="1"/>
        <v>成年男子</v>
      </c>
      <c r="F15" s="21" t="str">
        <f t="shared" si="2"/>
        <v>強化</v>
      </c>
      <c r="G15" s="21">
        <f t="shared" si="3"/>
        <v>0</v>
      </c>
      <c r="H15" s="19"/>
      <c r="I15" s="19"/>
      <c r="J15" s="19"/>
      <c r="K15" s="23"/>
      <c r="L15" s="24"/>
      <c r="M15" s="25"/>
      <c r="N15" s="26"/>
      <c r="O15" s="27"/>
      <c r="P15" s="28"/>
      <c r="Q15" s="19"/>
      <c r="R15" s="29"/>
      <c r="S15" s="29"/>
      <c r="T15" s="20"/>
      <c r="V15"/>
    </row>
    <row r="16" spans="1:22" ht="20.100000000000001" customHeight="1" x14ac:dyDescent="0.15">
      <c r="A16" s="22"/>
      <c r="B16" s="21">
        <f t="shared" ref="B16:B24" si="4">ROW()-5</f>
        <v>11</v>
      </c>
      <c r="C16" s="21" t="str">
        <f>IFERROR(INDEX(リスト!$B$3:$D$50,MATCH($I$2,リスト!$B$3:$B$50,0),2),"")</f>
        <v/>
      </c>
      <c r="D16" s="21" t="str">
        <f>IFERROR(INDEX(リスト!$B$3:$D$50,MATCH($I$2,リスト!$B$3:$B$50,0),3),"")</f>
        <v/>
      </c>
      <c r="E16" s="21" t="str">
        <f t="shared" ref="E16:E24" si="5">$N$2</f>
        <v>成年男子</v>
      </c>
      <c r="F16" s="21" t="str">
        <f t="shared" ref="F16:F24" si="6">$N$3</f>
        <v>強化</v>
      </c>
      <c r="G16" s="21">
        <f t="shared" ref="G16:G24" si="7">$I$3</f>
        <v>0</v>
      </c>
      <c r="H16" s="19"/>
      <c r="I16" s="19"/>
      <c r="J16" s="19"/>
      <c r="K16" s="23"/>
      <c r="L16" s="24"/>
      <c r="M16" s="25"/>
      <c r="N16" s="26"/>
      <c r="O16" s="27"/>
      <c r="P16" s="28"/>
      <c r="Q16" s="19"/>
      <c r="R16" s="29"/>
      <c r="S16" s="29"/>
      <c r="T16" s="20"/>
    </row>
    <row r="17" spans="1:20" ht="20.100000000000001" customHeight="1" x14ac:dyDescent="0.15">
      <c r="A17" s="22"/>
      <c r="B17" s="21">
        <f t="shared" si="4"/>
        <v>12</v>
      </c>
      <c r="C17" s="21" t="str">
        <f>IFERROR(INDEX(リスト!$B$3:$D$50,MATCH($I$2,リスト!$B$3:$B$50,0),2),"")</f>
        <v/>
      </c>
      <c r="D17" s="21" t="str">
        <f>IFERROR(INDEX(リスト!$B$3:$D$50,MATCH($I$2,リスト!$B$3:$B$50,0),3),"")</f>
        <v/>
      </c>
      <c r="E17" s="21" t="str">
        <f t="shared" si="5"/>
        <v>成年男子</v>
      </c>
      <c r="F17" s="21" t="str">
        <f t="shared" si="6"/>
        <v>強化</v>
      </c>
      <c r="G17" s="21">
        <f t="shared" si="7"/>
        <v>0</v>
      </c>
      <c r="H17" s="19"/>
      <c r="I17" s="19"/>
      <c r="J17" s="19"/>
      <c r="K17" s="23"/>
      <c r="L17" s="24"/>
      <c r="M17" s="25"/>
      <c r="N17" s="26"/>
      <c r="O17" s="27"/>
      <c r="P17" s="28"/>
      <c r="Q17" s="19"/>
      <c r="R17" s="29"/>
      <c r="S17" s="29"/>
      <c r="T17" s="20"/>
    </row>
    <row r="18" spans="1:20" ht="20.100000000000001" customHeight="1" x14ac:dyDescent="0.15">
      <c r="A18" s="22"/>
      <c r="B18" s="21">
        <f t="shared" si="4"/>
        <v>13</v>
      </c>
      <c r="C18" s="21" t="str">
        <f>IFERROR(INDEX(リスト!$B$3:$D$50,MATCH($I$2,リスト!$B$3:$B$50,0),2),"")</f>
        <v/>
      </c>
      <c r="D18" s="21" t="str">
        <f>IFERROR(INDEX(リスト!$B$3:$D$50,MATCH($I$2,リスト!$B$3:$B$50,0),3),"")</f>
        <v/>
      </c>
      <c r="E18" s="21" t="str">
        <f t="shared" si="5"/>
        <v>成年男子</v>
      </c>
      <c r="F18" s="21" t="str">
        <f t="shared" si="6"/>
        <v>強化</v>
      </c>
      <c r="G18" s="21">
        <f t="shared" si="7"/>
        <v>0</v>
      </c>
      <c r="H18" s="19"/>
      <c r="I18" s="19"/>
      <c r="J18" s="19"/>
      <c r="K18" s="23"/>
      <c r="L18" s="24"/>
      <c r="M18" s="25"/>
      <c r="N18" s="26"/>
      <c r="O18" s="27"/>
      <c r="P18" s="28"/>
      <c r="Q18" s="19"/>
      <c r="R18" s="29"/>
      <c r="S18" s="29"/>
      <c r="T18" s="20"/>
    </row>
    <row r="19" spans="1:20" ht="20.100000000000001" customHeight="1" x14ac:dyDescent="0.15">
      <c r="A19" s="22"/>
      <c r="B19" s="21">
        <f t="shared" si="4"/>
        <v>14</v>
      </c>
      <c r="C19" s="21" t="str">
        <f>IFERROR(INDEX(リスト!$B$3:$D$50,MATCH($I$2,リスト!$B$3:$B$50,0),2),"")</f>
        <v/>
      </c>
      <c r="D19" s="21" t="str">
        <f>IFERROR(INDEX(リスト!$B$3:$D$50,MATCH($I$2,リスト!$B$3:$B$50,0),3),"")</f>
        <v/>
      </c>
      <c r="E19" s="21" t="str">
        <f t="shared" si="5"/>
        <v>成年男子</v>
      </c>
      <c r="F19" s="21" t="str">
        <f t="shared" si="6"/>
        <v>強化</v>
      </c>
      <c r="G19" s="21">
        <f t="shared" si="7"/>
        <v>0</v>
      </c>
      <c r="H19" s="19"/>
      <c r="I19" s="19"/>
      <c r="J19" s="19"/>
      <c r="K19" s="23"/>
      <c r="L19" s="24"/>
      <c r="M19" s="25"/>
      <c r="N19" s="26"/>
      <c r="O19" s="27"/>
      <c r="P19" s="28"/>
      <c r="Q19" s="19"/>
      <c r="R19" s="29"/>
      <c r="S19" s="29"/>
      <c r="T19" s="20"/>
    </row>
    <row r="20" spans="1:20" ht="20.100000000000001" customHeight="1" x14ac:dyDescent="0.15">
      <c r="A20" s="22"/>
      <c r="B20" s="21">
        <f t="shared" si="4"/>
        <v>15</v>
      </c>
      <c r="C20" s="21" t="str">
        <f>IFERROR(INDEX(リスト!$B$3:$D$50,MATCH($I$2,リスト!$B$3:$B$50,0),2),"")</f>
        <v/>
      </c>
      <c r="D20" s="21" t="str">
        <f>IFERROR(INDEX(リスト!$B$3:$D$50,MATCH($I$2,リスト!$B$3:$B$50,0),3),"")</f>
        <v/>
      </c>
      <c r="E20" s="21" t="str">
        <f t="shared" si="5"/>
        <v>成年男子</v>
      </c>
      <c r="F20" s="21" t="str">
        <f t="shared" si="6"/>
        <v>強化</v>
      </c>
      <c r="G20" s="21">
        <f t="shared" si="7"/>
        <v>0</v>
      </c>
      <c r="H20" s="19"/>
      <c r="I20" s="19"/>
      <c r="J20" s="19"/>
      <c r="K20" s="23"/>
      <c r="L20" s="24"/>
      <c r="M20" s="25"/>
      <c r="N20" s="26"/>
      <c r="O20" s="27"/>
      <c r="P20" s="28"/>
      <c r="Q20" s="19"/>
      <c r="R20" s="29"/>
      <c r="S20" s="29"/>
      <c r="T20" s="20"/>
    </row>
    <row r="21" spans="1:20" ht="20.100000000000001" customHeight="1" x14ac:dyDescent="0.15">
      <c r="A21" s="22"/>
      <c r="B21" s="21">
        <f t="shared" si="4"/>
        <v>16</v>
      </c>
      <c r="C21" s="21" t="str">
        <f>IFERROR(INDEX(リスト!$B$3:$D$50,MATCH($I$2,リスト!$B$3:$B$50,0),2),"")</f>
        <v/>
      </c>
      <c r="D21" s="21" t="str">
        <f>IFERROR(INDEX(リスト!$B$3:$D$50,MATCH($I$2,リスト!$B$3:$B$50,0),3),"")</f>
        <v/>
      </c>
      <c r="E21" s="21" t="str">
        <f t="shared" si="5"/>
        <v>成年男子</v>
      </c>
      <c r="F21" s="21" t="str">
        <f t="shared" si="6"/>
        <v>強化</v>
      </c>
      <c r="G21" s="21">
        <f t="shared" si="7"/>
        <v>0</v>
      </c>
      <c r="H21" s="19"/>
      <c r="I21" s="19"/>
      <c r="J21" s="19"/>
      <c r="K21" s="23"/>
      <c r="L21" s="24"/>
      <c r="M21" s="25"/>
      <c r="N21" s="26"/>
      <c r="O21" s="27"/>
      <c r="P21" s="28"/>
      <c r="Q21" s="19"/>
      <c r="R21" s="29"/>
      <c r="S21" s="29"/>
      <c r="T21" s="20"/>
    </row>
    <row r="22" spans="1:20" ht="20.100000000000001" customHeight="1" x14ac:dyDescent="0.15">
      <c r="A22" s="22"/>
      <c r="B22" s="21">
        <f t="shared" si="4"/>
        <v>17</v>
      </c>
      <c r="C22" s="21" t="str">
        <f>IFERROR(INDEX(リスト!$B$3:$D$50,MATCH($I$2,リスト!$B$3:$B$50,0),2),"")</f>
        <v/>
      </c>
      <c r="D22" s="21" t="str">
        <f>IFERROR(INDEX(リスト!$B$3:$D$50,MATCH($I$2,リスト!$B$3:$B$50,0),3),"")</f>
        <v/>
      </c>
      <c r="E22" s="21" t="str">
        <f t="shared" si="5"/>
        <v>成年男子</v>
      </c>
      <c r="F22" s="21" t="str">
        <f t="shared" si="6"/>
        <v>強化</v>
      </c>
      <c r="G22" s="21">
        <f t="shared" si="7"/>
        <v>0</v>
      </c>
      <c r="H22" s="19"/>
      <c r="I22" s="19"/>
      <c r="J22" s="19"/>
      <c r="K22" s="23"/>
      <c r="L22" s="24"/>
      <c r="M22" s="25"/>
      <c r="N22" s="26"/>
      <c r="O22" s="27"/>
      <c r="P22" s="28"/>
      <c r="Q22" s="19"/>
      <c r="R22" s="29"/>
      <c r="S22" s="29"/>
      <c r="T22" s="20"/>
    </row>
    <row r="23" spans="1:20" ht="20.100000000000001" customHeight="1" x14ac:dyDescent="0.15">
      <c r="A23" s="22"/>
      <c r="B23" s="21">
        <f t="shared" si="4"/>
        <v>18</v>
      </c>
      <c r="C23" s="21" t="str">
        <f>IFERROR(INDEX(リスト!$B$3:$D$50,MATCH($I$2,リスト!$B$3:$B$50,0),2),"")</f>
        <v/>
      </c>
      <c r="D23" s="21" t="str">
        <f>IFERROR(INDEX(リスト!$B$3:$D$50,MATCH($I$2,リスト!$B$3:$B$50,0),3),"")</f>
        <v/>
      </c>
      <c r="E23" s="21" t="str">
        <f t="shared" si="5"/>
        <v>成年男子</v>
      </c>
      <c r="F23" s="21" t="str">
        <f t="shared" si="6"/>
        <v>強化</v>
      </c>
      <c r="G23" s="21">
        <f t="shared" si="7"/>
        <v>0</v>
      </c>
      <c r="H23" s="19"/>
      <c r="I23" s="19"/>
      <c r="J23" s="19"/>
      <c r="K23" s="23"/>
      <c r="L23" s="24"/>
      <c r="M23" s="25"/>
      <c r="N23" s="26"/>
      <c r="O23" s="27"/>
      <c r="P23" s="28"/>
      <c r="Q23" s="19"/>
      <c r="R23" s="29"/>
      <c r="S23" s="29"/>
      <c r="T23" s="20"/>
    </row>
    <row r="24" spans="1:20" ht="20.100000000000001" customHeight="1" x14ac:dyDescent="0.15">
      <c r="A24" s="22"/>
      <c r="B24" s="21">
        <f t="shared" si="4"/>
        <v>19</v>
      </c>
      <c r="C24" s="21" t="str">
        <f>IFERROR(INDEX(リスト!$B$3:$D$50,MATCH($I$2,リスト!$B$3:$B$50,0),2),"")</f>
        <v/>
      </c>
      <c r="D24" s="21" t="str">
        <f>IFERROR(INDEX(リスト!$B$3:$D$50,MATCH($I$2,リスト!$B$3:$B$50,0),3),"")</f>
        <v/>
      </c>
      <c r="E24" s="21" t="str">
        <f t="shared" si="5"/>
        <v>成年男子</v>
      </c>
      <c r="F24" s="21" t="str">
        <f t="shared" si="6"/>
        <v>強化</v>
      </c>
      <c r="G24" s="21">
        <f t="shared" si="7"/>
        <v>0</v>
      </c>
      <c r="H24" s="19"/>
      <c r="I24" s="19"/>
      <c r="J24" s="19"/>
      <c r="K24" s="23"/>
      <c r="L24" s="24"/>
      <c r="M24" s="25"/>
      <c r="N24" s="26"/>
      <c r="O24" s="27"/>
      <c r="P24" s="28"/>
      <c r="Q24" s="19"/>
      <c r="R24" s="29"/>
      <c r="S24" s="29"/>
      <c r="T24" s="20"/>
    </row>
    <row r="25" spans="1:20" ht="20.100000000000001" customHeight="1" x14ac:dyDescent="0.15">
      <c r="A25" s="21"/>
      <c r="B25" s="21">
        <f t="shared" si="0"/>
        <v>20</v>
      </c>
      <c r="C25" s="21" t="str">
        <f>IFERROR(INDEX(リスト!$B$3:$D$50,MATCH($I$2,リスト!$B$3:$B$50,0),2),"")</f>
        <v/>
      </c>
      <c r="D25" s="21" t="str">
        <f>IFERROR(INDEX(リスト!$B$3:$D$50,MATCH($I$2,リスト!$B$3:$B$50,0),3),"")</f>
        <v/>
      </c>
      <c r="E25" s="21" t="str">
        <f t="shared" si="1"/>
        <v>成年男子</v>
      </c>
      <c r="F25" s="21" t="str">
        <f t="shared" si="2"/>
        <v>強化</v>
      </c>
      <c r="G25" s="21">
        <f t="shared" si="3"/>
        <v>0</v>
      </c>
      <c r="H25" s="19"/>
      <c r="I25" s="19"/>
      <c r="J25" s="19"/>
      <c r="K25" s="23"/>
      <c r="L25" s="24"/>
      <c r="M25" s="25"/>
      <c r="N25" s="26"/>
      <c r="O25" s="27"/>
      <c r="P25" s="28"/>
      <c r="Q25" s="19"/>
      <c r="R25" s="29"/>
      <c r="S25" s="29"/>
      <c r="T25" s="20"/>
    </row>
    <row r="26" spans="1:20" ht="20.100000000000001" customHeight="1" x14ac:dyDescent="0.15">
      <c r="B26" s="21">
        <f t="shared" si="0"/>
        <v>21</v>
      </c>
      <c r="C26" s="21" t="str">
        <f>IFERROR(INDEX(リスト!$B$3:$D$50,MATCH($I$2,リスト!$B$3:$B$50,0),2),"")</f>
        <v/>
      </c>
      <c r="D26" s="21" t="str">
        <f>IFERROR(INDEX(リスト!$B$3:$D$50,MATCH($I$2,リスト!$B$3:$B$50,0),3),"")</f>
        <v/>
      </c>
      <c r="E26" s="21" t="str">
        <f t="shared" si="1"/>
        <v>成年男子</v>
      </c>
      <c r="F26" s="21" t="str">
        <f t="shared" si="2"/>
        <v>強化</v>
      </c>
      <c r="G26" s="21">
        <f t="shared" si="3"/>
        <v>0</v>
      </c>
      <c r="H26" s="19"/>
      <c r="I26" s="19"/>
      <c r="J26" s="19"/>
      <c r="K26" s="23"/>
      <c r="L26" s="24"/>
      <c r="M26" s="25"/>
      <c r="N26" s="26"/>
      <c r="O26" s="27"/>
      <c r="P26" s="28"/>
      <c r="Q26" s="19"/>
      <c r="R26" s="29"/>
      <c r="S26" s="29"/>
      <c r="T26" s="20"/>
    </row>
    <row r="27" spans="1:20" ht="20.100000000000001" customHeight="1" x14ac:dyDescent="0.15">
      <c r="B27" s="21">
        <f t="shared" si="0"/>
        <v>22</v>
      </c>
      <c r="C27" s="21" t="str">
        <f>IFERROR(INDEX(リスト!$B$3:$D$50,MATCH($I$2,リスト!$B$3:$B$50,0),2),"")</f>
        <v/>
      </c>
      <c r="D27" s="21" t="str">
        <f>IFERROR(INDEX(リスト!$B$3:$D$50,MATCH($I$2,リスト!$B$3:$B$50,0),3),"")</f>
        <v/>
      </c>
      <c r="E27" s="21" t="str">
        <f t="shared" si="1"/>
        <v>成年男子</v>
      </c>
      <c r="F27" s="21" t="str">
        <f t="shared" si="2"/>
        <v>強化</v>
      </c>
      <c r="G27" s="21">
        <f t="shared" si="3"/>
        <v>0</v>
      </c>
      <c r="H27" s="19"/>
      <c r="I27" s="19"/>
      <c r="J27" s="19"/>
      <c r="K27" s="23"/>
      <c r="L27" s="24"/>
      <c r="M27" s="25"/>
      <c r="N27" s="26"/>
      <c r="O27" s="27"/>
      <c r="P27" s="28"/>
      <c r="Q27" s="19"/>
      <c r="R27" s="29"/>
      <c r="S27" s="29"/>
      <c r="T27" s="20"/>
    </row>
    <row r="28" spans="1:20" ht="20.100000000000001" customHeight="1" x14ac:dyDescent="0.15">
      <c r="B28" s="21">
        <f t="shared" si="0"/>
        <v>23</v>
      </c>
      <c r="C28" s="21" t="str">
        <f>IFERROR(INDEX(リスト!$B$3:$D$50,MATCH($I$2,リスト!$B$3:$B$50,0),2),"")</f>
        <v/>
      </c>
      <c r="D28" s="21" t="str">
        <f>IFERROR(INDEX(リスト!$B$3:$D$50,MATCH($I$2,リスト!$B$3:$B$50,0),3),"")</f>
        <v/>
      </c>
      <c r="E28" s="21" t="str">
        <f t="shared" si="1"/>
        <v>成年男子</v>
      </c>
      <c r="F28" s="21" t="str">
        <f t="shared" si="2"/>
        <v>強化</v>
      </c>
      <c r="G28" s="21">
        <f t="shared" si="3"/>
        <v>0</v>
      </c>
      <c r="H28" s="19"/>
      <c r="I28" s="19"/>
      <c r="J28" s="19"/>
      <c r="K28" s="23"/>
      <c r="L28" s="24"/>
      <c r="M28" s="25"/>
      <c r="N28" s="26"/>
      <c r="O28" s="27"/>
      <c r="P28" s="28"/>
      <c r="Q28" s="19"/>
      <c r="R28" s="29"/>
      <c r="S28" s="29"/>
      <c r="T28" s="20"/>
    </row>
    <row r="29" spans="1:20" ht="20.100000000000001" customHeight="1" x14ac:dyDescent="0.15">
      <c r="B29" s="21">
        <f t="shared" si="0"/>
        <v>24</v>
      </c>
      <c r="C29" s="21" t="str">
        <f>IFERROR(INDEX(リスト!$B$3:$D$50,MATCH($I$2,リスト!$B$3:$B$50,0),2),"")</f>
        <v/>
      </c>
      <c r="D29" s="21" t="str">
        <f>IFERROR(INDEX(リスト!$B$3:$D$50,MATCH($I$2,リスト!$B$3:$B$50,0),3),"")</f>
        <v/>
      </c>
      <c r="E29" s="21" t="str">
        <f t="shared" si="1"/>
        <v>成年男子</v>
      </c>
      <c r="F29" s="21" t="str">
        <f t="shared" si="2"/>
        <v>強化</v>
      </c>
      <c r="G29" s="21">
        <f t="shared" si="3"/>
        <v>0</v>
      </c>
      <c r="H29" s="19"/>
      <c r="I29" s="19"/>
      <c r="J29" s="19"/>
      <c r="K29" s="23"/>
      <c r="L29" s="24"/>
      <c r="M29" s="25"/>
      <c r="N29" s="26"/>
      <c r="O29" s="27"/>
      <c r="P29" s="28"/>
      <c r="Q29" s="19"/>
      <c r="R29" s="29"/>
      <c r="S29" s="29"/>
      <c r="T29" s="20"/>
    </row>
    <row r="30" spans="1:20" ht="20.100000000000001" customHeight="1" x14ac:dyDescent="0.15">
      <c r="B30" s="21">
        <f t="shared" si="0"/>
        <v>25</v>
      </c>
      <c r="C30" s="21" t="str">
        <f>IFERROR(INDEX(リスト!$B$3:$D$50,MATCH($I$2,リスト!$B$3:$B$50,0),2),"")</f>
        <v/>
      </c>
      <c r="D30" s="21" t="str">
        <f>IFERROR(INDEX(リスト!$B$3:$D$50,MATCH($I$2,リスト!$B$3:$B$50,0),3),"")</f>
        <v/>
      </c>
      <c r="E30" s="21" t="str">
        <f t="shared" si="1"/>
        <v>成年男子</v>
      </c>
      <c r="F30" s="21" t="str">
        <f t="shared" si="2"/>
        <v>強化</v>
      </c>
      <c r="G30" s="21">
        <f t="shared" si="3"/>
        <v>0</v>
      </c>
      <c r="H30" s="19"/>
      <c r="I30" s="19"/>
      <c r="J30" s="19"/>
      <c r="K30" s="23"/>
      <c r="L30" s="24"/>
      <c r="M30" s="25"/>
      <c r="N30" s="26"/>
      <c r="O30" s="27"/>
      <c r="P30" s="28"/>
      <c r="Q30" s="19"/>
      <c r="R30" s="29"/>
      <c r="S30" s="29"/>
      <c r="T30" s="20"/>
    </row>
    <row r="31" spans="1:20" ht="20.100000000000001" customHeight="1" x14ac:dyDescent="0.15">
      <c r="B31" s="21">
        <f t="shared" si="0"/>
        <v>26</v>
      </c>
      <c r="C31" s="21" t="str">
        <f>IFERROR(INDEX(リスト!$B$3:$D$50,MATCH($I$2,リスト!$B$3:$B$50,0),2),"")</f>
        <v/>
      </c>
      <c r="D31" s="21" t="str">
        <f>IFERROR(INDEX(リスト!$B$3:$D$50,MATCH($I$2,リスト!$B$3:$B$50,0),3),"")</f>
        <v/>
      </c>
      <c r="E31" s="21" t="str">
        <f t="shared" si="1"/>
        <v>成年男子</v>
      </c>
      <c r="F31" s="21" t="str">
        <f t="shared" si="2"/>
        <v>強化</v>
      </c>
      <c r="G31" s="21">
        <f t="shared" si="3"/>
        <v>0</v>
      </c>
      <c r="H31" s="19"/>
      <c r="I31" s="19"/>
      <c r="J31" s="19"/>
      <c r="K31" s="23"/>
      <c r="L31" s="24"/>
      <c r="M31" s="25"/>
      <c r="N31" s="26"/>
      <c r="O31" s="27"/>
      <c r="P31" s="28"/>
      <c r="Q31" s="19"/>
      <c r="R31" s="29"/>
      <c r="S31" s="29"/>
      <c r="T31" s="20"/>
    </row>
    <row r="32" spans="1:20" ht="20.100000000000001" customHeight="1" x14ac:dyDescent="0.15">
      <c r="B32" s="21">
        <f t="shared" si="0"/>
        <v>27</v>
      </c>
      <c r="C32" s="21" t="str">
        <f>IFERROR(INDEX(リスト!$B$3:$D$50,MATCH($I$2,リスト!$B$3:$B$50,0),2),"")</f>
        <v/>
      </c>
      <c r="D32" s="21" t="str">
        <f>IFERROR(INDEX(リスト!$B$3:$D$50,MATCH($I$2,リスト!$B$3:$B$50,0),3),"")</f>
        <v/>
      </c>
      <c r="E32" s="21" t="str">
        <f t="shared" si="1"/>
        <v>成年男子</v>
      </c>
      <c r="F32" s="21" t="str">
        <f t="shared" si="2"/>
        <v>強化</v>
      </c>
      <c r="G32" s="21">
        <f t="shared" si="3"/>
        <v>0</v>
      </c>
      <c r="H32" s="19"/>
      <c r="I32" s="19"/>
      <c r="J32" s="19"/>
      <c r="K32" s="23"/>
      <c r="L32" s="24"/>
      <c r="M32" s="25"/>
      <c r="N32" s="26"/>
      <c r="O32" s="27"/>
      <c r="P32" s="28"/>
      <c r="Q32" s="19"/>
      <c r="R32" s="29"/>
      <c r="S32" s="29"/>
      <c r="T32" s="20"/>
    </row>
    <row r="33" spans="2:20" ht="20.100000000000001" customHeight="1" x14ac:dyDescent="0.15">
      <c r="B33" s="21">
        <f t="shared" si="0"/>
        <v>28</v>
      </c>
      <c r="C33" s="21" t="str">
        <f>IFERROR(INDEX(リスト!$B$3:$D$50,MATCH($I$2,リスト!$B$3:$B$50,0),2),"")</f>
        <v/>
      </c>
      <c r="D33" s="21" t="str">
        <f>IFERROR(INDEX(リスト!$B$3:$D$50,MATCH($I$2,リスト!$B$3:$B$50,0),3),"")</f>
        <v/>
      </c>
      <c r="E33" s="21" t="str">
        <f t="shared" si="1"/>
        <v>成年男子</v>
      </c>
      <c r="F33" s="21" t="str">
        <f t="shared" si="2"/>
        <v>強化</v>
      </c>
      <c r="G33" s="21">
        <f t="shared" si="3"/>
        <v>0</v>
      </c>
      <c r="H33" s="19"/>
      <c r="I33" s="19"/>
      <c r="J33" s="19"/>
      <c r="K33" s="23"/>
      <c r="L33" s="24"/>
      <c r="M33" s="25"/>
      <c r="N33" s="26"/>
      <c r="O33" s="27"/>
      <c r="P33" s="28"/>
      <c r="Q33" s="19"/>
      <c r="R33" s="29"/>
      <c r="S33" s="29"/>
      <c r="T33" s="20"/>
    </row>
    <row r="34" spans="2:20" ht="20.100000000000001" customHeight="1" x14ac:dyDescent="0.15">
      <c r="B34" s="21">
        <f t="shared" si="0"/>
        <v>29</v>
      </c>
      <c r="C34" s="21" t="str">
        <f>IFERROR(INDEX(リスト!$B$3:$D$50,MATCH($I$2,リスト!$B$3:$B$50,0),2),"")</f>
        <v/>
      </c>
      <c r="D34" s="21" t="str">
        <f>IFERROR(INDEX(リスト!$B$3:$D$50,MATCH($I$2,リスト!$B$3:$B$50,0),3),"")</f>
        <v/>
      </c>
      <c r="E34" s="21" t="str">
        <f t="shared" si="1"/>
        <v>成年男子</v>
      </c>
      <c r="F34" s="21" t="str">
        <f t="shared" si="2"/>
        <v>強化</v>
      </c>
      <c r="G34" s="21">
        <f t="shared" si="3"/>
        <v>0</v>
      </c>
      <c r="H34" s="19"/>
      <c r="I34" s="19"/>
      <c r="J34" s="19"/>
      <c r="K34" s="23"/>
      <c r="L34" s="24"/>
      <c r="M34" s="25"/>
      <c r="N34" s="26"/>
      <c r="O34" s="27"/>
      <c r="P34" s="28"/>
      <c r="Q34" s="19"/>
      <c r="R34" s="29"/>
      <c r="S34" s="29"/>
      <c r="T34" s="20"/>
    </row>
    <row r="35" spans="2:20" ht="20.100000000000001" customHeight="1" x14ac:dyDescent="0.15">
      <c r="B35" s="21">
        <f t="shared" si="0"/>
        <v>30</v>
      </c>
      <c r="C35" s="21" t="str">
        <f>IFERROR(INDEX(リスト!$B$3:$D$50,MATCH($I$2,リスト!$B$3:$B$50,0),2),"")</f>
        <v/>
      </c>
      <c r="D35" s="21" t="str">
        <f>IFERROR(INDEX(リスト!$B$3:$D$50,MATCH($I$2,リスト!$B$3:$B$50,0),3),"")</f>
        <v/>
      </c>
      <c r="E35" s="21" t="str">
        <f t="shared" si="1"/>
        <v>成年男子</v>
      </c>
      <c r="F35" s="21" t="str">
        <f t="shared" si="2"/>
        <v>強化</v>
      </c>
      <c r="G35" s="21">
        <f t="shared" si="3"/>
        <v>0</v>
      </c>
      <c r="H35" s="19"/>
      <c r="I35" s="19"/>
      <c r="J35" s="19"/>
      <c r="K35" s="23"/>
      <c r="L35" s="24"/>
      <c r="M35" s="25"/>
      <c r="N35" s="26"/>
      <c r="O35" s="27"/>
      <c r="P35" s="28"/>
      <c r="Q35" s="19"/>
      <c r="R35" s="29"/>
      <c r="S35" s="29"/>
      <c r="T35" s="20"/>
    </row>
    <row r="36" spans="2:20" ht="20.100000000000001" customHeight="1" x14ac:dyDescent="0.15">
      <c r="B36" s="21">
        <f t="shared" si="0"/>
        <v>31</v>
      </c>
      <c r="C36" s="21" t="str">
        <f>IFERROR(INDEX(リスト!$B$3:$D$50,MATCH($I$2,リスト!$B$3:$B$50,0),2),"")</f>
        <v/>
      </c>
      <c r="D36" s="21" t="str">
        <f>IFERROR(INDEX(リスト!$B$3:$D$50,MATCH($I$2,リスト!$B$3:$B$50,0),3),"")</f>
        <v/>
      </c>
      <c r="E36" s="21" t="str">
        <f t="shared" si="1"/>
        <v>成年男子</v>
      </c>
      <c r="F36" s="21" t="str">
        <f t="shared" si="2"/>
        <v>強化</v>
      </c>
      <c r="G36" s="21">
        <f t="shared" si="3"/>
        <v>0</v>
      </c>
      <c r="H36" s="19"/>
      <c r="I36" s="19"/>
      <c r="J36" s="19"/>
      <c r="K36" s="23"/>
      <c r="L36" s="24"/>
      <c r="M36" s="25"/>
      <c r="N36" s="26"/>
      <c r="O36" s="27"/>
      <c r="P36" s="28"/>
      <c r="Q36" s="19"/>
      <c r="R36" s="29"/>
      <c r="S36" s="29"/>
      <c r="T36" s="20"/>
    </row>
    <row r="37" spans="2:20" ht="20.100000000000001" customHeight="1" x14ac:dyDescent="0.15">
      <c r="B37" s="21">
        <f t="shared" si="0"/>
        <v>32</v>
      </c>
      <c r="C37" s="21" t="str">
        <f>IFERROR(INDEX(リスト!$B$3:$D$50,MATCH($I$2,リスト!$B$3:$B$50,0),2),"")</f>
        <v/>
      </c>
      <c r="D37" s="21" t="str">
        <f>IFERROR(INDEX(リスト!$B$3:$D$50,MATCH($I$2,リスト!$B$3:$B$50,0),3),"")</f>
        <v/>
      </c>
      <c r="E37" s="21" t="str">
        <f t="shared" si="1"/>
        <v>成年男子</v>
      </c>
      <c r="F37" s="21" t="str">
        <f t="shared" si="2"/>
        <v>強化</v>
      </c>
      <c r="G37" s="21">
        <f t="shared" si="3"/>
        <v>0</v>
      </c>
      <c r="H37" s="19"/>
      <c r="I37" s="19"/>
      <c r="J37" s="19"/>
      <c r="K37" s="23"/>
      <c r="L37" s="24"/>
      <c r="M37" s="25"/>
      <c r="N37" s="26"/>
      <c r="O37" s="27"/>
      <c r="P37" s="28"/>
      <c r="Q37" s="19"/>
      <c r="R37" s="29"/>
      <c r="S37" s="29"/>
      <c r="T37" s="20"/>
    </row>
    <row r="38" spans="2:20" ht="20.100000000000001" customHeight="1" x14ac:dyDescent="0.15">
      <c r="B38" s="21">
        <f t="shared" si="0"/>
        <v>33</v>
      </c>
      <c r="C38" s="21" t="str">
        <f>IFERROR(INDEX(リスト!$B$3:$D$50,MATCH($I$2,リスト!$B$3:$B$50,0),2),"")</f>
        <v/>
      </c>
      <c r="D38" s="21" t="str">
        <f>IFERROR(INDEX(リスト!$B$3:$D$50,MATCH($I$2,リスト!$B$3:$B$50,0),3),"")</f>
        <v/>
      </c>
      <c r="E38" s="21" t="str">
        <f t="shared" si="1"/>
        <v>成年男子</v>
      </c>
      <c r="F38" s="21" t="str">
        <f t="shared" si="2"/>
        <v>強化</v>
      </c>
      <c r="G38" s="21">
        <f t="shared" si="3"/>
        <v>0</v>
      </c>
      <c r="H38" s="19"/>
      <c r="I38" s="19"/>
      <c r="J38" s="19"/>
      <c r="K38" s="23"/>
      <c r="L38" s="24"/>
      <c r="M38" s="25"/>
      <c r="N38" s="26"/>
      <c r="O38" s="27"/>
      <c r="P38" s="28"/>
      <c r="Q38" s="19"/>
      <c r="R38" s="29"/>
      <c r="S38" s="29"/>
      <c r="T38" s="20"/>
    </row>
    <row r="39" spans="2:20" ht="20.100000000000001" customHeight="1" x14ac:dyDescent="0.15">
      <c r="B39" s="21">
        <f t="shared" si="0"/>
        <v>34</v>
      </c>
      <c r="C39" s="21" t="str">
        <f>IFERROR(INDEX(リスト!$B$3:$D$50,MATCH($I$2,リスト!$B$3:$B$50,0),2),"")</f>
        <v/>
      </c>
      <c r="D39" s="21" t="str">
        <f>IFERROR(INDEX(リスト!$B$3:$D$50,MATCH($I$2,リスト!$B$3:$B$50,0),3),"")</f>
        <v/>
      </c>
      <c r="E39" s="21" t="str">
        <f t="shared" si="1"/>
        <v>成年男子</v>
      </c>
      <c r="F39" s="21" t="str">
        <f t="shared" si="2"/>
        <v>強化</v>
      </c>
      <c r="G39" s="21">
        <f t="shared" si="3"/>
        <v>0</v>
      </c>
      <c r="H39" s="19"/>
      <c r="I39" s="19"/>
      <c r="J39" s="19"/>
      <c r="K39" s="23"/>
      <c r="L39" s="24"/>
      <c r="M39" s="25"/>
      <c r="N39" s="26"/>
      <c r="O39" s="27"/>
      <c r="P39" s="28"/>
      <c r="Q39" s="19"/>
      <c r="R39" s="29"/>
      <c r="S39" s="29"/>
      <c r="T39" s="20"/>
    </row>
    <row r="40" spans="2:20" ht="20.100000000000001" customHeight="1" x14ac:dyDescent="0.15">
      <c r="B40" s="21">
        <f t="shared" si="0"/>
        <v>35</v>
      </c>
      <c r="C40" s="21" t="str">
        <f>IFERROR(INDEX(リスト!$B$3:$D$50,MATCH($I$2,リスト!$B$3:$B$50,0),2),"")</f>
        <v/>
      </c>
      <c r="D40" s="21" t="str">
        <f>IFERROR(INDEX(リスト!$B$3:$D$50,MATCH($I$2,リスト!$B$3:$B$50,0),3),"")</f>
        <v/>
      </c>
      <c r="E40" s="21" t="str">
        <f t="shared" si="1"/>
        <v>成年男子</v>
      </c>
      <c r="F40" s="21" t="str">
        <f t="shared" si="2"/>
        <v>強化</v>
      </c>
      <c r="G40" s="21">
        <f t="shared" si="3"/>
        <v>0</v>
      </c>
      <c r="H40" s="19"/>
      <c r="I40" s="19"/>
      <c r="J40" s="19"/>
      <c r="K40" s="23"/>
      <c r="L40" s="24"/>
      <c r="M40" s="25"/>
      <c r="N40" s="26"/>
      <c r="O40" s="27"/>
      <c r="P40" s="28"/>
      <c r="Q40" s="19"/>
      <c r="R40" s="29"/>
      <c r="S40" s="29"/>
      <c r="T40" s="20"/>
    </row>
    <row r="41" spans="2:20" ht="20.100000000000001" customHeight="1" x14ac:dyDescent="0.15">
      <c r="B41" s="21">
        <f t="shared" si="0"/>
        <v>36</v>
      </c>
      <c r="C41" s="21" t="str">
        <f>IFERROR(INDEX(リスト!$B$3:$D$50,MATCH($I$2,リスト!$B$3:$B$50,0),2),"")</f>
        <v/>
      </c>
      <c r="D41" s="21" t="str">
        <f>IFERROR(INDEX(リスト!$B$3:$D$50,MATCH($I$2,リスト!$B$3:$B$50,0),3),"")</f>
        <v/>
      </c>
      <c r="E41" s="21" t="str">
        <f t="shared" si="1"/>
        <v>成年男子</v>
      </c>
      <c r="F41" s="21" t="str">
        <f t="shared" si="2"/>
        <v>強化</v>
      </c>
      <c r="G41" s="21">
        <f t="shared" si="3"/>
        <v>0</v>
      </c>
      <c r="H41" s="19"/>
      <c r="I41" s="19"/>
      <c r="J41" s="19"/>
      <c r="K41" s="23"/>
      <c r="L41" s="24"/>
      <c r="M41" s="25"/>
      <c r="N41" s="26"/>
      <c r="O41" s="27"/>
      <c r="P41" s="28"/>
      <c r="Q41" s="19"/>
      <c r="R41" s="29"/>
      <c r="S41" s="29"/>
      <c r="T41" s="20"/>
    </row>
    <row r="42" spans="2:20" ht="20.100000000000001" customHeight="1" x14ac:dyDescent="0.15">
      <c r="B42" s="21" t="s">
        <v>14</v>
      </c>
      <c r="C42" s="21"/>
      <c r="D42" s="21"/>
      <c r="E42" s="21"/>
      <c r="F42" s="21"/>
      <c r="G42" s="21"/>
      <c r="H42" s="21"/>
      <c r="I42" s="21"/>
      <c r="J42" s="21"/>
      <c r="K42" s="30"/>
      <c r="L42" s="30"/>
      <c r="M42" s="31"/>
      <c r="N42" s="30"/>
      <c r="O42" s="32"/>
      <c r="P42" s="33"/>
      <c r="Q42" s="21"/>
      <c r="R42" s="34">
        <f>SUBTOTAL(109,テーブル1[経費])</f>
        <v>0</v>
      </c>
      <c r="S42" s="35">
        <f>SUBTOTAL(109,テーブル1[補助金])</f>
        <v>0</v>
      </c>
      <c r="T42" s="21"/>
    </row>
    <row r="43" spans="2:20" ht="20.100000000000001" customHeight="1" x14ac:dyDescent="0.15">
      <c r="B43" s="17"/>
      <c r="C43" s="17"/>
      <c r="D43" s="17"/>
      <c r="E43" s="17"/>
      <c r="F43" s="17"/>
      <c r="G43" s="17"/>
      <c r="H43" s="9"/>
      <c r="I43" s="9"/>
      <c r="J43" s="10"/>
      <c r="K43" s="5"/>
      <c r="L43" s="5"/>
      <c r="M43" s="5"/>
      <c r="N43" s="5"/>
      <c r="O43" s="5"/>
      <c r="P43" s="5"/>
      <c r="Q43" s="11"/>
      <c r="R43" s="12"/>
      <c r="S43" s="13"/>
      <c r="T43" s="8"/>
    </row>
    <row r="44" spans="2:20" ht="20.100000000000001" customHeight="1" x14ac:dyDescent="0.15">
      <c r="B44" s="17"/>
      <c r="C44" s="17"/>
      <c r="D44" s="17"/>
      <c r="E44" s="17"/>
      <c r="F44" s="17"/>
      <c r="G44" s="17"/>
      <c r="H44" s="9"/>
      <c r="I44" s="9"/>
      <c r="J44" s="10"/>
      <c r="K44" s="5"/>
      <c r="L44" s="5"/>
      <c r="M44" s="5"/>
      <c r="N44" s="5"/>
      <c r="O44" s="5"/>
      <c r="P44" s="5"/>
      <c r="Q44" s="11"/>
      <c r="R44" s="12"/>
      <c r="S44" s="13"/>
      <c r="T44" s="8"/>
    </row>
  </sheetData>
  <sheetProtection insertColumns="0" insertRows="0" deleteColumns="0" deleteRows="0" sort="0"/>
  <mergeCells count="6">
    <mergeCell ref="B2:H2"/>
    <mergeCell ref="B3:H3"/>
    <mergeCell ref="I3:L3"/>
    <mergeCell ref="I2:L2"/>
    <mergeCell ref="N2:P2"/>
    <mergeCell ref="N3:P3"/>
  </mergeCells>
  <phoneticPr fontId="2"/>
  <conditionalFormatting sqref="A6:A24">
    <cfRule type="notContainsErrors" dxfId="43" priority="27">
      <formula>NOT(ISERROR(A6))</formula>
    </cfRule>
  </conditionalFormatting>
  <conditionalFormatting sqref="B6:T41">
    <cfRule type="expression" dxfId="42" priority="30">
      <formula>#REF!="中止"</formula>
    </cfRule>
  </conditionalFormatting>
  <conditionalFormatting sqref="H6:T41">
    <cfRule type="expression" dxfId="41" priority="22">
      <formula>OR(MOD(SUBTOTAL(3,$B$6:$B6),10)&gt;5,MOD(SUBTOTAL(3,$B$6:$B6),10)=0)=TRUE</formula>
    </cfRule>
  </conditionalFormatting>
  <conditionalFormatting sqref="I2:P3">
    <cfRule type="containsBlanks" dxfId="40" priority="28">
      <formula>LEN(TRIM(I2))=0</formula>
    </cfRule>
  </conditionalFormatting>
  <dataValidations count="8">
    <dataValidation type="list" allowBlank="1" showInputMessage="1" showErrorMessage="1" prompt="プルダウンより選択" sqref="N3:P3" xr:uid="{00000000-0002-0000-0000-000000000000}">
      <formula1>"強化,育成,発掘"</formula1>
    </dataValidation>
    <dataValidation type="list" allowBlank="1" showInputMessage="1" showErrorMessage="1" prompt="プルダウンより選択" sqref="N2:P2" xr:uid="{00000000-0002-0000-0000-000001000000}">
      <formula1>"成年男子,成年女子,成年男女,男子,女子,少年男子,少年女子,少年男女"</formula1>
    </dataValidation>
    <dataValidation type="whole" allowBlank="1" showInputMessage="1" showErrorMessage="1" errorTitle="無効な値" error="1～12までの整数を入力してください。" sqref="H6:H41" xr:uid="{00000000-0002-0000-0000-000003000000}">
      <formula1>1</formula1>
      <formula2>12</formula2>
    </dataValidation>
    <dataValidation type="list" allowBlank="1" showInputMessage="1" sqref="I6:I41" xr:uid="{00000000-0002-0000-0000-000004000000}">
      <formula1>"上旬,中旬,下旬,月間"</formula1>
    </dataValidation>
    <dataValidation type="list" allowBlank="1" showInputMessage="1" sqref="J6:J41" xr:uid="{00000000-0002-0000-0000-000005000000}">
      <formula1>"①合宿,①練習会,②県外チーム招待,③トップコーチ招聘,④スポーツ教室,⑤指導者養成"</formula1>
    </dataValidation>
    <dataValidation type="whole" errorStyle="warning" allowBlank="1" showInputMessage="1" showErrorMessage="1" errorTitle="無効な値" error="数字のみを入力してください。" sqref="K6:P41" xr:uid="{00000000-0002-0000-0000-000006000000}">
      <formula1>1</formula1>
      <formula2>999</formula2>
    </dataValidation>
    <dataValidation type="whole" errorStyle="warning" allowBlank="1" showInputMessage="1" showErrorMessage="1" error="金額（数字）を入力してください。" sqref="R6:S41" xr:uid="{00000000-0002-0000-0000-000007000000}">
      <formula1>0</formula1>
      <formula2>10000000</formula2>
    </dataValidation>
    <dataValidation imeMode="hiragana" allowBlank="1" showInputMessage="1" showErrorMessage="1" promptTitle="場所の入力" prompt="施設名等（都道府県名）で入力_x000a_例：県立総合体育館（広島）" sqref="Q6:Q41" xr:uid="{FBD41915-8A5C-4E90-8FF2-F24CB6A9D960}"/>
  </dataValidations>
  <printOptions horizontalCentered="1"/>
  <pageMargins left="0.25" right="0.25" top="0.75" bottom="0.75" header="0.3" footer="0.3"/>
  <pageSetup paperSize="9" scale="82" orientation="landscape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より選択" xr:uid="{00000000-0002-0000-0000-000008000000}">
          <x14:formula1>
            <xm:f>リスト!$B$3:$B$50</xm:f>
          </x14:formula1>
          <xm:sqref>I2:L2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71A45-560E-47C5-B214-D89BDC4955C1}">
  <sheetPr>
    <tabColor theme="5" tint="0.79998168889431442"/>
    <pageSetUpPr fitToPage="1"/>
  </sheetPr>
  <dimension ref="A1:V44"/>
  <sheetViews>
    <sheetView showGridLines="0" zoomScaleNormal="100" zoomScaleSheetLayoutView="100" workbookViewId="0">
      <selection activeCell="J6" sqref="J6"/>
    </sheetView>
  </sheetViews>
  <sheetFormatPr defaultRowHeight="20.100000000000001" customHeight="1" outlineLevelCol="1" x14ac:dyDescent="0.15"/>
  <cols>
    <col min="1" max="1" width="3.875" customWidth="1"/>
    <col min="2" max="2" width="6.625" style="16" customWidth="1"/>
    <col min="3" max="7" width="6.625" style="16" hidden="1" customWidth="1" outlineLevel="1"/>
    <col min="8" max="8" width="6.625" style="2" customWidth="1" collapsed="1"/>
    <col min="9" max="9" width="6.625" style="2" customWidth="1"/>
    <col min="10" max="10" width="15.625" customWidth="1"/>
    <col min="11" max="12" width="6.625" customWidth="1"/>
    <col min="13" max="13" width="6.625" style="4" customWidth="1"/>
    <col min="14" max="16" width="6.625" style="3" customWidth="1"/>
    <col min="17" max="17" width="30.625" style="3" customWidth="1"/>
    <col min="18" max="19" width="12.625" style="3" customWidth="1"/>
    <col min="20" max="20" width="30.625" style="6" customWidth="1"/>
    <col min="21" max="21" width="14.125" customWidth="1"/>
    <col min="22" max="22" width="9.375" style="2" customWidth="1"/>
    <col min="24" max="25" width="16.5" bestFit="1" customWidth="1"/>
  </cols>
  <sheetData>
    <row r="1" spans="1:22" ht="30" customHeight="1" thickBot="1" x14ac:dyDescent="0.2">
      <c r="B1" s="15"/>
      <c r="C1" s="15"/>
      <c r="D1" s="15"/>
      <c r="E1" s="15"/>
      <c r="F1" s="15"/>
      <c r="G1" s="15"/>
      <c r="T1" s="45"/>
    </row>
    <row r="2" spans="1:22" ht="27.95" customHeight="1" thickBot="1" x14ac:dyDescent="0.2">
      <c r="B2" s="78" t="s">
        <v>159</v>
      </c>
      <c r="C2" s="79"/>
      <c r="D2" s="79"/>
      <c r="E2" s="79"/>
      <c r="F2" s="79"/>
      <c r="G2" s="79"/>
      <c r="H2" s="80"/>
      <c r="I2" s="84"/>
      <c r="J2" s="85"/>
      <c r="K2" s="85"/>
      <c r="L2" s="86"/>
      <c r="M2" s="42" t="s">
        <v>17</v>
      </c>
      <c r="N2" s="87" t="s">
        <v>171</v>
      </c>
      <c r="O2" s="88"/>
      <c r="P2" s="89"/>
      <c r="S2" s="5"/>
      <c r="T2" s="45" t="s">
        <v>172</v>
      </c>
      <c r="U2" s="14"/>
    </row>
    <row r="3" spans="1:22" ht="27.95" customHeight="1" thickBot="1" x14ac:dyDescent="0.2">
      <c r="B3" s="81" t="s">
        <v>16</v>
      </c>
      <c r="C3" s="82"/>
      <c r="D3" s="82"/>
      <c r="E3" s="82"/>
      <c r="F3" s="82"/>
      <c r="G3" s="82"/>
      <c r="H3" s="83"/>
      <c r="I3" s="84"/>
      <c r="J3" s="85"/>
      <c r="K3" s="85"/>
      <c r="L3" s="86"/>
      <c r="M3" s="42" t="s">
        <v>18</v>
      </c>
      <c r="N3" s="87" t="s">
        <v>166</v>
      </c>
      <c r="O3" s="88"/>
      <c r="P3" s="89"/>
      <c r="Q3" s="5"/>
      <c r="R3" s="5"/>
      <c r="S3" s="5"/>
      <c r="T3" s="7"/>
      <c r="U3" s="14"/>
    </row>
    <row r="4" spans="1:22" ht="14.1" customHeight="1" x14ac:dyDescent="0.15"/>
    <row r="5" spans="1:22" s="1" customFormat="1" ht="33" customHeight="1" x14ac:dyDescent="0.15">
      <c r="A5" s="18"/>
      <c r="B5" s="36" t="s">
        <v>20</v>
      </c>
      <c r="C5" s="36" t="s">
        <v>160</v>
      </c>
      <c r="D5" s="36" t="s">
        <v>161</v>
      </c>
      <c r="E5" s="36" t="s">
        <v>17</v>
      </c>
      <c r="F5" s="36" t="s">
        <v>18</v>
      </c>
      <c r="G5" s="36" t="s">
        <v>162</v>
      </c>
      <c r="H5" s="37" t="s">
        <v>0</v>
      </c>
      <c r="I5" s="37" t="s">
        <v>15</v>
      </c>
      <c r="J5" s="37" t="s">
        <v>1</v>
      </c>
      <c r="K5" s="37" t="s">
        <v>2</v>
      </c>
      <c r="L5" s="37" t="s">
        <v>3</v>
      </c>
      <c r="M5" s="38" t="s">
        <v>4</v>
      </c>
      <c r="N5" s="37" t="s">
        <v>5</v>
      </c>
      <c r="O5" s="39" t="s">
        <v>19</v>
      </c>
      <c r="P5" s="40" t="s">
        <v>21</v>
      </c>
      <c r="Q5" s="37" t="s">
        <v>6</v>
      </c>
      <c r="R5" s="37" t="s">
        <v>23</v>
      </c>
      <c r="S5" s="37" t="s">
        <v>7</v>
      </c>
      <c r="T5" s="41" t="s">
        <v>22</v>
      </c>
    </row>
    <row r="6" spans="1:22" ht="20.100000000000001" customHeight="1" x14ac:dyDescent="0.15">
      <c r="A6" s="22"/>
      <c r="B6" s="44">
        <f t="shared" ref="B6:B41" si="0">ROW()-5</f>
        <v>1</v>
      </c>
      <c r="C6" s="21" t="str">
        <f>IFERROR(INDEX(リスト!$B$3:$D$50,MATCH($I$2,リスト!$B$3:$B$50,0),2),"")</f>
        <v/>
      </c>
      <c r="D6" s="21" t="str">
        <f>IFERROR(INDEX(リスト!$B$3:$D$50,MATCH($I$2,リスト!$B$3:$B$50,0),3),"")</f>
        <v/>
      </c>
      <c r="E6" s="21" t="str">
        <f t="shared" ref="E6:E41" si="1">$N$2</f>
        <v>成年男女</v>
      </c>
      <c r="F6" s="21" t="str">
        <f t="shared" ref="F6:F41" si="2">$N$3</f>
        <v>強化</v>
      </c>
      <c r="G6" s="21">
        <f t="shared" ref="G6:G41" si="3">$I$3</f>
        <v>0</v>
      </c>
      <c r="H6" s="19"/>
      <c r="I6" s="19"/>
      <c r="J6" s="19"/>
      <c r="K6" s="23"/>
      <c r="L6" s="24"/>
      <c r="M6" s="25"/>
      <c r="N6" s="26"/>
      <c r="O6" s="27"/>
      <c r="P6" s="28"/>
      <c r="Q6" s="19"/>
      <c r="R6" s="29"/>
      <c r="S6" s="29"/>
      <c r="T6" s="20"/>
      <c r="V6"/>
    </row>
    <row r="7" spans="1:22" ht="20.100000000000001" customHeight="1" x14ac:dyDescent="0.15">
      <c r="A7" s="22"/>
      <c r="B7" s="21">
        <f t="shared" si="0"/>
        <v>2</v>
      </c>
      <c r="C7" s="21" t="str">
        <f>IFERROR(INDEX(リスト!$B$3:$D$50,MATCH($I$2,リスト!$B$3:$B$50,0),2),"")</f>
        <v/>
      </c>
      <c r="D7" s="21" t="str">
        <f>IFERROR(INDEX(リスト!$B$3:$D$50,MATCH($I$2,リスト!$B$3:$B$50,0),3),"")</f>
        <v/>
      </c>
      <c r="E7" s="21" t="str">
        <f t="shared" si="1"/>
        <v>成年男女</v>
      </c>
      <c r="F7" s="21" t="str">
        <f t="shared" si="2"/>
        <v>強化</v>
      </c>
      <c r="G7" s="21">
        <f t="shared" si="3"/>
        <v>0</v>
      </c>
      <c r="H7" s="19"/>
      <c r="I7" s="19"/>
      <c r="J7" s="19"/>
      <c r="K7" s="23"/>
      <c r="L7" s="24"/>
      <c r="M7" s="25"/>
      <c r="N7" s="26"/>
      <c r="O7" s="27"/>
      <c r="P7" s="28"/>
      <c r="Q7" s="19"/>
      <c r="R7" s="29"/>
      <c r="S7" s="29"/>
      <c r="T7" s="20"/>
      <c r="V7"/>
    </row>
    <row r="8" spans="1:22" ht="20.100000000000001" customHeight="1" x14ac:dyDescent="0.15">
      <c r="A8" s="22"/>
      <c r="B8" s="21">
        <f t="shared" si="0"/>
        <v>3</v>
      </c>
      <c r="C8" s="21" t="str">
        <f>IFERROR(INDEX(リスト!$B$3:$D$50,MATCH($I$2,リスト!$B$3:$B$50,0),2),"")</f>
        <v/>
      </c>
      <c r="D8" s="21" t="str">
        <f>IFERROR(INDEX(リスト!$B$3:$D$50,MATCH($I$2,リスト!$B$3:$B$50,0),3),"")</f>
        <v/>
      </c>
      <c r="E8" s="21" t="str">
        <f t="shared" si="1"/>
        <v>成年男女</v>
      </c>
      <c r="F8" s="21" t="str">
        <f t="shared" si="2"/>
        <v>強化</v>
      </c>
      <c r="G8" s="21">
        <f t="shared" si="3"/>
        <v>0</v>
      </c>
      <c r="H8" s="19"/>
      <c r="I8" s="19"/>
      <c r="J8" s="19"/>
      <c r="K8" s="23"/>
      <c r="L8" s="24"/>
      <c r="M8" s="25"/>
      <c r="N8" s="26"/>
      <c r="O8" s="27"/>
      <c r="P8" s="28"/>
      <c r="Q8" s="19"/>
      <c r="R8" s="29"/>
      <c r="S8" s="29"/>
      <c r="T8" s="20"/>
      <c r="V8"/>
    </row>
    <row r="9" spans="1:22" ht="20.100000000000001" customHeight="1" x14ac:dyDescent="0.15">
      <c r="A9" s="22"/>
      <c r="B9" s="21">
        <f t="shared" si="0"/>
        <v>4</v>
      </c>
      <c r="C9" s="21" t="str">
        <f>IFERROR(INDEX(リスト!$B$3:$D$50,MATCH($I$2,リスト!$B$3:$B$50,0),2),"")</f>
        <v/>
      </c>
      <c r="D9" s="21" t="str">
        <f>IFERROR(INDEX(リスト!$B$3:$D$50,MATCH($I$2,リスト!$B$3:$B$50,0),3),"")</f>
        <v/>
      </c>
      <c r="E9" s="21" t="str">
        <f t="shared" si="1"/>
        <v>成年男女</v>
      </c>
      <c r="F9" s="21" t="str">
        <f t="shared" si="2"/>
        <v>強化</v>
      </c>
      <c r="G9" s="21">
        <f t="shared" si="3"/>
        <v>0</v>
      </c>
      <c r="H9" s="19"/>
      <c r="I9" s="19"/>
      <c r="J9" s="19"/>
      <c r="K9" s="23"/>
      <c r="L9" s="24"/>
      <c r="M9" s="25"/>
      <c r="N9" s="26"/>
      <c r="O9" s="27"/>
      <c r="P9" s="28"/>
      <c r="Q9" s="19"/>
      <c r="R9" s="29"/>
      <c r="S9" s="29"/>
      <c r="T9" s="20"/>
      <c r="V9"/>
    </row>
    <row r="10" spans="1:22" ht="20.100000000000001" customHeight="1" x14ac:dyDescent="0.15">
      <c r="A10" s="22"/>
      <c r="B10" s="21">
        <f t="shared" si="0"/>
        <v>5</v>
      </c>
      <c r="C10" s="21" t="str">
        <f>IFERROR(INDEX(リスト!$B$3:$D$50,MATCH($I$2,リスト!$B$3:$B$50,0),2),"")</f>
        <v/>
      </c>
      <c r="D10" s="21" t="str">
        <f>IFERROR(INDEX(リスト!$B$3:$D$50,MATCH($I$2,リスト!$B$3:$B$50,0),3),"")</f>
        <v/>
      </c>
      <c r="E10" s="21" t="str">
        <f t="shared" si="1"/>
        <v>成年男女</v>
      </c>
      <c r="F10" s="21" t="str">
        <f t="shared" si="2"/>
        <v>強化</v>
      </c>
      <c r="G10" s="21">
        <f t="shared" si="3"/>
        <v>0</v>
      </c>
      <c r="H10" s="19"/>
      <c r="I10" s="19"/>
      <c r="J10" s="19"/>
      <c r="K10" s="23"/>
      <c r="L10" s="24"/>
      <c r="M10" s="25"/>
      <c r="N10" s="26"/>
      <c r="O10" s="27"/>
      <c r="P10" s="28"/>
      <c r="Q10" s="19"/>
      <c r="R10" s="29"/>
      <c r="S10" s="29"/>
      <c r="T10" s="20"/>
      <c r="V10"/>
    </row>
    <row r="11" spans="1:22" ht="20.100000000000001" customHeight="1" x14ac:dyDescent="0.15">
      <c r="A11" s="22"/>
      <c r="B11" s="21">
        <f t="shared" si="0"/>
        <v>6</v>
      </c>
      <c r="C11" s="21" t="str">
        <f>IFERROR(INDEX(リスト!$B$3:$D$50,MATCH($I$2,リスト!$B$3:$B$50,0),2),"")</f>
        <v/>
      </c>
      <c r="D11" s="21" t="str">
        <f>IFERROR(INDEX(リスト!$B$3:$D$50,MATCH($I$2,リスト!$B$3:$B$50,0),3),"")</f>
        <v/>
      </c>
      <c r="E11" s="21" t="str">
        <f t="shared" si="1"/>
        <v>成年男女</v>
      </c>
      <c r="F11" s="21" t="str">
        <f t="shared" si="2"/>
        <v>強化</v>
      </c>
      <c r="G11" s="21">
        <f t="shared" si="3"/>
        <v>0</v>
      </c>
      <c r="H11" s="19"/>
      <c r="I11" s="19"/>
      <c r="J11" s="19"/>
      <c r="K11" s="23"/>
      <c r="L11" s="24"/>
      <c r="M11" s="25"/>
      <c r="N11" s="26"/>
      <c r="O11" s="27"/>
      <c r="P11" s="28"/>
      <c r="Q11" s="19"/>
      <c r="R11" s="29"/>
      <c r="S11" s="29"/>
      <c r="T11" s="20"/>
      <c r="V11"/>
    </row>
    <row r="12" spans="1:22" ht="20.100000000000001" customHeight="1" x14ac:dyDescent="0.15">
      <c r="A12" s="22"/>
      <c r="B12" s="21">
        <f t="shared" si="0"/>
        <v>7</v>
      </c>
      <c r="C12" s="21" t="str">
        <f>IFERROR(INDEX(リスト!$B$3:$D$50,MATCH($I$2,リスト!$B$3:$B$50,0),2),"")</f>
        <v/>
      </c>
      <c r="D12" s="21" t="str">
        <f>IFERROR(INDEX(リスト!$B$3:$D$50,MATCH($I$2,リスト!$B$3:$B$50,0),3),"")</f>
        <v/>
      </c>
      <c r="E12" s="21" t="str">
        <f t="shared" si="1"/>
        <v>成年男女</v>
      </c>
      <c r="F12" s="21" t="str">
        <f t="shared" si="2"/>
        <v>強化</v>
      </c>
      <c r="G12" s="21">
        <f t="shared" si="3"/>
        <v>0</v>
      </c>
      <c r="H12" s="19"/>
      <c r="I12" s="19"/>
      <c r="J12" s="19"/>
      <c r="K12" s="23"/>
      <c r="L12" s="24"/>
      <c r="M12" s="25"/>
      <c r="N12" s="26"/>
      <c r="O12" s="27"/>
      <c r="P12" s="28"/>
      <c r="Q12" s="19"/>
      <c r="R12" s="29"/>
      <c r="S12" s="29"/>
      <c r="T12" s="20"/>
      <c r="V12"/>
    </row>
    <row r="13" spans="1:22" ht="20.100000000000001" customHeight="1" x14ac:dyDescent="0.15">
      <c r="A13" s="22"/>
      <c r="B13" s="21">
        <f t="shared" si="0"/>
        <v>8</v>
      </c>
      <c r="C13" s="21" t="str">
        <f>IFERROR(INDEX(リスト!$B$3:$D$50,MATCH($I$2,リスト!$B$3:$B$50,0),2),"")</f>
        <v/>
      </c>
      <c r="D13" s="21" t="str">
        <f>IFERROR(INDEX(リスト!$B$3:$D$50,MATCH($I$2,リスト!$B$3:$B$50,0),3),"")</f>
        <v/>
      </c>
      <c r="E13" s="21" t="str">
        <f t="shared" si="1"/>
        <v>成年男女</v>
      </c>
      <c r="F13" s="21" t="str">
        <f t="shared" si="2"/>
        <v>強化</v>
      </c>
      <c r="G13" s="21">
        <f t="shared" si="3"/>
        <v>0</v>
      </c>
      <c r="H13" s="19"/>
      <c r="I13" s="19"/>
      <c r="J13" s="19"/>
      <c r="K13" s="23"/>
      <c r="L13" s="24"/>
      <c r="M13" s="25"/>
      <c r="N13" s="26"/>
      <c r="O13" s="27"/>
      <c r="P13" s="28"/>
      <c r="Q13" s="19"/>
      <c r="R13" s="29"/>
      <c r="S13" s="29"/>
      <c r="T13" s="20"/>
      <c r="V13"/>
    </row>
    <row r="14" spans="1:22" ht="20.100000000000001" customHeight="1" x14ac:dyDescent="0.15">
      <c r="A14" s="22"/>
      <c r="B14" s="21">
        <f t="shared" si="0"/>
        <v>9</v>
      </c>
      <c r="C14" s="21" t="str">
        <f>IFERROR(INDEX(リスト!$B$3:$D$50,MATCH($I$2,リスト!$B$3:$B$50,0),2),"")</f>
        <v/>
      </c>
      <c r="D14" s="21" t="str">
        <f>IFERROR(INDEX(リスト!$B$3:$D$50,MATCH($I$2,リスト!$B$3:$B$50,0),3),"")</f>
        <v/>
      </c>
      <c r="E14" s="21" t="str">
        <f t="shared" si="1"/>
        <v>成年男女</v>
      </c>
      <c r="F14" s="21" t="str">
        <f t="shared" si="2"/>
        <v>強化</v>
      </c>
      <c r="G14" s="21">
        <f t="shared" si="3"/>
        <v>0</v>
      </c>
      <c r="H14" s="19"/>
      <c r="I14" s="19"/>
      <c r="J14" s="19"/>
      <c r="K14" s="23"/>
      <c r="L14" s="24"/>
      <c r="M14" s="25"/>
      <c r="N14" s="26"/>
      <c r="O14" s="27"/>
      <c r="P14" s="28"/>
      <c r="Q14" s="19"/>
      <c r="R14" s="29"/>
      <c r="S14" s="29"/>
      <c r="T14" s="20"/>
      <c r="V14"/>
    </row>
    <row r="15" spans="1:22" ht="20.100000000000001" customHeight="1" x14ac:dyDescent="0.15">
      <c r="A15" s="22"/>
      <c r="B15" s="21">
        <f t="shared" si="0"/>
        <v>10</v>
      </c>
      <c r="C15" s="21" t="str">
        <f>IFERROR(INDEX(リスト!$B$3:$D$50,MATCH($I$2,リスト!$B$3:$B$50,0),2),"")</f>
        <v/>
      </c>
      <c r="D15" s="21" t="str">
        <f>IFERROR(INDEX(リスト!$B$3:$D$50,MATCH($I$2,リスト!$B$3:$B$50,0),3),"")</f>
        <v/>
      </c>
      <c r="E15" s="21" t="str">
        <f t="shared" si="1"/>
        <v>成年男女</v>
      </c>
      <c r="F15" s="21" t="str">
        <f t="shared" si="2"/>
        <v>強化</v>
      </c>
      <c r="G15" s="21">
        <f t="shared" si="3"/>
        <v>0</v>
      </c>
      <c r="H15" s="19"/>
      <c r="I15" s="19"/>
      <c r="J15" s="19"/>
      <c r="K15" s="23"/>
      <c r="L15" s="24"/>
      <c r="M15" s="25"/>
      <c r="N15" s="26"/>
      <c r="O15" s="27"/>
      <c r="P15" s="28"/>
      <c r="Q15" s="19"/>
      <c r="R15" s="29"/>
      <c r="S15" s="29"/>
      <c r="T15" s="20"/>
      <c r="V15"/>
    </row>
    <row r="16" spans="1:22" ht="20.100000000000001" customHeight="1" x14ac:dyDescent="0.15">
      <c r="A16" s="22"/>
      <c r="B16" s="21">
        <f t="shared" si="0"/>
        <v>11</v>
      </c>
      <c r="C16" s="21" t="str">
        <f>IFERROR(INDEX(リスト!$B$3:$D$50,MATCH($I$2,リスト!$B$3:$B$50,0),2),"")</f>
        <v/>
      </c>
      <c r="D16" s="21" t="str">
        <f>IFERROR(INDEX(リスト!$B$3:$D$50,MATCH($I$2,リスト!$B$3:$B$50,0),3),"")</f>
        <v/>
      </c>
      <c r="E16" s="21" t="str">
        <f t="shared" si="1"/>
        <v>成年男女</v>
      </c>
      <c r="F16" s="21" t="str">
        <f t="shared" si="2"/>
        <v>強化</v>
      </c>
      <c r="G16" s="21">
        <f t="shared" si="3"/>
        <v>0</v>
      </c>
      <c r="H16" s="19"/>
      <c r="I16" s="19"/>
      <c r="J16" s="19"/>
      <c r="K16" s="23"/>
      <c r="L16" s="24"/>
      <c r="M16" s="25"/>
      <c r="N16" s="26"/>
      <c r="O16" s="27"/>
      <c r="P16" s="28"/>
      <c r="Q16" s="19"/>
      <c r="R16" s="29"/>
      <c r="S16" s="29"/>
      <c r="T16" s="20"/>
    </row>
    <row r="17" spans="1:20" ht="20.100000000000001" customHeight="1" x14ac:dyDescent="0.15">
      <c r="A17" s="22"/>
      <c r="B17" s="21">
        <f t="shared" si="0"/>
        <v>12</v>
      </c>
      <c r="C17" s="21" t="str">
        <f>IFERROR(INDEX(リスト!$B$3:$D$50,MATCH($I$2,リスト!$B$3:$B$50,0),2),"")</f>
        <v/>
      </c>
      <c r="D17" s="21" t="str">
        <f>IFERROR(INDEX(リスト!$B$3:$D$50,MATCH($I$2,リスト!$B$3:$B$50,0),3),"")</f>
        <v/>
      </c>
      <c r="E17" s="21" t="str">
        <f t="shared" si="1"/>
        <v>成年男女</v>
      </c>
      <c r="F17" s="21" t="str">
        <f t="shared" si="2"/>
        <v>強化</v>
      </c>
      <c r="G17" s="21">
        <f t="shared" si="3"/>
        <v>0</v>
      </c>
      <c r="H17" s="19"/>
      <c r="I17" s="19"/>
      <c r="J17" s="19"/>
      <c r="K17" s="23"/>
      <c r="L17" s="24"/>
      <c r="M17" s="25"/>
      <c r="N17" s="26"/>
      <c r="O17" s="27"/>
      <c r="P17" s="28"/>
      <c r="Q17" s="19"/>
      <c r="R17" s="29"/>
      <c r="S17" s="29"/>
      <c r="T17" s="20"/>
    </row>
    <row r="18" spans="1:20" ht="20.100000000000001" customHeight="1" x14ac:dyDescent="0.15">
      <c r="A18" s="22"/>
      <c r="B18" s="21">
        <f t="shared" si="0"/>
        <v>13</v>
      </c>
      <c r="C18" s="21" t="str">
        <f>IFERROR(INDEX(リスト!$B$3:$D$50,MATCH($I$2,リスト!$B$3:$B$50,0),2),"")</f>
        <v/>
      </c>
      <c r="D18" s="21" t="str">
        <f>IFERROR(INDEX(リスト!$B$3:$D$50,MATCH($I$2,リスト!$B$3:$B$50,0),3),"")</f>
        <v/>
      </c>
      <c r="E18" s="21" t="str">
        <f t="shared" si="1"/>
        <v>成年男女</v>
      </c>
      <c r="F18" s="21" t="str">
        <f t="shared" si="2"/>
        <v>強化</v>
      </c>
      <c r="G18" s="21">
        <f t="shared" si="3"/>
        <v>0</v>
      </c>
      <c r="H18" s="19"/>
      <c r="I18" s="19"/>
      <c r="J18" s="19"/>
      <c r="K18" s="23"/>
      <c r="L18" s="24"/>
      <c r="M18" s="25"/>
      <c r="N18" s="26"/>
      <c r="O18" s="27"/>
      <c r="P18" s="28"/>
      <c r="Q18" s="19"/>
      <c r="R18" s="29"/>
      <c r="S18" s="29"/>
      <c r="T18" s="20"/>
    </row>
    <row r="19" spans="1:20" ht="20.100000000000001" customHeight="1" x14ac:dyDescent="0.15">
      <c r="A19" s="22"/>
      <c r="B19" s="21">
        <f t="shared" si="0"/>
        <v>14</v>
      </c>
      <c r="C19" s="21" t="str">
        <f>IFERROR(INDEX(リスト!$B$3:$D$50,MATCH($I$2,リスト!$B$3:$B$50,0),2),"")</f>
        <v/>
      </c>
      <c r="D19" s="21" t="str">
        <f>IFERROR(INDEX(リスト!$B$3:$D$50,MATCH($I$2,リスト!$B$3:$B$50,0),3),"")</f>
        <v/>
      </c>
      <c r="E19" s="21" t="str">
        <f t="shared" si="1"/>
        <v>成年男女</v>
      </c>
      <c r="F19" s="21" t="str">
        <f t="shared" si="2"/>
        <v>強化</v>
      </c>
      <c r="G19" s="21">
        <f t="shared" si="3"/>
        <v>0</v>
      </c>
      <c r="H19" s="19"/>
      <c r="I19" s="19"/>
      <c r="J19" s="19"/>
      <c r="K19" s="23"/>
      <c r="L19" s="24"/>
      <c r="M19" s="25"/>
      <c r="N19" s="26"/>
      <c r="O19" s="27"/>
      <c r="P19" s="28"/>
      <c r="Q19" s="19"/>
      <c r="R19" s="29"/>
      <c r="S19" s="29"/>
      <c r="T19" s="20"/>
    </row>
    <row r="20" spans="1:20" ht="20.100000000000001" customHeight="1" x14ac:dyDescent="0.15">
      <c r="A20" s="22"/>
      <c r="B20" s="21">
        <f t="shared" si="0"/>
        <v>15</v>
      </c>
      <c r="C20" s="21" t="str">
        <f>IFERROR(INDEX(リスト!$B$3:$D$50,MATCH($I$2,リスト!$B$3:$B$50,0),2),"")</f>
        <v/>
      </c>
      <c r="D20" s="21" t="str">
        <f>IFERROR(INDEX(リスト!$B$3:$D$50,MATCH($I$2,リスト!$B$3:$B$50,0),3),"")</f>
        <v/>
      </c>
      <c r="E20" s="21" t="str">
        <f t="shared" si="1"/>
        <v>成年男女</v>
      </c>
      <c r="F20" s="21" t="str">
        <f t="shared" si="2"/>
        <v>強化</v>
      </c>
      <c r="G20" s="21">
        <f t="shared" si="3"/>
        <v>0</v>
      </c>
      <c r="H20" s="19"/>
      <c r="I20" s="19"/>
      <c r="J20" s="19"/>
      <c r="K20" s="23"/>
      <c r="L20" s="24"/>
      <c r="M20" s="25"/>
      <c r="N20" s="26"/>
      <c r="O20" s="27"/>
      <c r="P20" s="28"/>
      <c r="Q20" s="19"/>
      <c r="R20" s="29"/>
      <c r="S20" s="29"/>
      <c r="T20" s="20"/>
    </row>
    <row r="21" spans="1:20" ht="20.100000000000001" customHeight="1" x14ac:dyDescent="0.15">
      <c r="A21" s="22"/>
      <c r="B21" s="21">
        <f t="shared" si="0"/>
        <v>16</v>
      </c>
      <c r="C21" s="21" t="str">
        <f>IFERROR(INDEX(リスト!$B$3:$D$50,MATCH($I$2,リスト!$B$3:$B$50,0),2),"")</f>
        <v/>
      </c>
      <c r="D21" s="21" t="str">
        <f>IFERROR(INDEX(リスト!$B$3:$D$50,MATCH($I$2,リスト!$B$3:$B$50,0),3),"")</f>
        <v/>
      </c>
      <c r="E21" s="21" t="str">
        <f t="shared" si="1"/>
        <v>成年男女</v>
      </c>
      <c r="F21" s="21" t="str">
        <f t="shared" si="2"/>
        <v>強化</v>
      </c>
      <c r="G21" s="21">
        <f t="shared" si="3"/>
        <v>0</v>
      </c>
      <c r="H21" s="19"/>
      <c r="I21" s="19"/>
      <c r="J21" s="19"/>
      <c r="K21" s="23"/>
      <c r="L21" s="24"/>
      <c r="M21" s="25"/>
      <c r="N21" s="26"/>
      <c r="O21" s="27"/>
      <c r="P21" s="28"/>
      <c r="Q21" s="19"/>
      <c r="R21" s="29"/>
      <c r="S21" s="29"/>
      <c r="T21" s="20"/>
    </row>
    <row r="22" spans="1:20" ht="20.100000000000001" customHeight="1" x14ac:dyDescent="0.15">
      <c r="A22" s="22"/>
      <c r="B22" s="21">
        <f t="shared" si="0"/>
        <v>17</v>
      </c>
      <c r="C22" s="21" t="str">
        <f>IFERROR(INDEX(リスト!$B$3:$D$50,MATCH($I$2,リスト!$B$3:$B$50,0),2),"")</f>
        <v/>
      </c>
      <c r="D22" s="21" t="str">
        <f>IFERROR(INDEX(リスト!$B$3:$D$50,MATCH($I$2,リスト!$B$3:$B$50,0),3),"")</f>
        <v/>
      </c>
      <c r="E22" s="21" t="str">
        <f t="shared" si="1"/>
        <v>成年男女</v>
      </c>
      <c r="F22" s="21" t="str">
        <f t="shared" si="2"/>
        <v>強化</v>
      </c>
      <c r="G22" s="21">
        <f t="shared" si="3"/>
        <v>0</v>
      </c>
      <c r="H22" s="19"/>
      <c r="I22" s="19"/>
      <c r="J22" s="19"/>
      <c r="K22" s="23"/>
      <c r="L22" s="24"/>
      <c r="M22" s="25"/>
      <c r="N22" s="26"/>
      <c r="O22" s="27"/>
      <c r="P22" s="28"/>
      <c r="Q22" s="19"/>
      <c r="R22" s="29"/>
      <c r="S22" s="29"/>
      <c r="T22" s="20"/>
    </row>
    <row r="23" spans="1:20" ht="20.100000000000001" customHeight="1" x14ac:dyDescent="0.15">
      <c r="A23" s="22"/>
      <c r="B23" s="21">
        <f t="shared" si="0"/>
        <v>18</v>
      </c>
      <c r="C23" s="21" t="str">
        <f>IFERROR(INDEX(リスト!$B$3:$D$50,MATCH($I$2,リスト!$B$3:$B$50,0),2),"")</f>
        <v/>
      </c>
      <c r="D23" s="21" t="str">
        <f>IFERROR(INDEX(リスト!$B$3:$D$50,MATCH($I$2,リスト!$B$3:$B$50,0),3),"")</f>
        <v/>
      </c>
      <c r="E23" s="21" t="str">
        <f t="shared" si="1"/>
        <v>成年男女</v>
      </c>
      <c r="F23" s="21" t="str">
        <f t="shared" si="2"/>
        <v>強化</v>
      </c>
      <c r="G23" s="21">
        <f t="shared" si="3"/>
        <v>0</v>
      </c>
      <c r="H23" s="19"/>
      <c r="I23" s="19"/>
      <c r="J23" s="19"/>
      <c r="K23" s="23"/>
      <c r="L23" s="24"/>
      <c r="M23" s="25"/>
      <c r="N23" s="26"/>
      <c r="O23" s="27"/>
      <c r="P23" s="28"/>
      <c r="Q23" s="19"/>
      <c r="R23" s="29"/>
      <c r="S23" s="29"/>
      <c r="T23" s="20"/>
    </row>
    <row r="24" spans="1:20" ht="20.100000000000001" customHeight="1" x14ac:dyDescent="0.15">
      <c r="A24" s="22"/>
      <c r="B24" s="21">
        <f t="shared" si="0"/>
        <v>19</v>
      </c>
      <c r="C24" s="21" t="str">
        <f>IFERROR(INDEX(リスト!$B$3:$D$50,MATCH($I$2,リスト!$B$3:$B$50,0),2),"")</f>
        <v/>
      </c>
      <c r="D24" s="21" t="str">
        <f>IFERROR(INDEX(リスト!$B$3:$D$50,MATCH($I$2,リスト!$B$3:$B$50,0),3),"")</f>
        <v/>
      </c>
      <c r="E24" s="21" t="str">
        <f t="shared" si="1"/>
        <v>成年男女</v>
      </c>
      <c r="F24" s="21" t="str">
        <f t="shared" si="2"/>
        <v>強化</v>
      </c>
      <c r="G24" s="21">
        <f t="shared" si="3"/>
        <v>0</v>
      </c>
      <c r="H24" s="19"/>
      <c r="I24" s="19"/>
      <c r="J24" s="19"/>
      <c r="K24" s="23"/>
      <c r="L24" s="24"/>
      <c r="M24" s="25"/>
      <c r="N24" s="26"/>
      <c r="O24" s="27"/>
      <c r="P24" s="28"/>
      <c r="Q24" s="19"/>
      <c r="R24" s="29"/>
      <c r="S24" s="29"/>
      <c r="T24" s="20"/>
    </row>
    <row r="25" spans="1:20" ht="20.100000000000001" customHeight="1" x14ac:dyDescent="0.15">
      <c r="A25" s="21"/>
      <c r="B25" s="21">
        <f t="shared" si="0"/>
        <v>20</v>
      </c>
      <c r="C25" s="21" t="str">
        <f>IFERROR(INDEX(リスト!$B$3:$D$50,MATCH($I$2,リスト!$B$3:$B$50,0),2),"")</f>
        <v/>
      </c>
      <c r="D25" s="21" t="str">
        <f>IFERROR(INDEX(リスト!$B$3:$D$50,MATCH($I$2,リスト!$B$3:$B$50,0),3),"")</f>
        <v/>
      </c>
      <c r="E25" s="21" t="str">
        <f t="shared" si="1"/>
        <v>成年男女</v>
      </c>
      <c r="F25" s="21" t="str">
        <f t="shared" si="2"/>
        <v>強化</v>
      </c>
      <c r="G25" s="21">
        <f t="shared" si="3"/>
        <v>0</v>
      </c>
      <c r="H25" s="19"/>
      <c r="I25" s="19"/>
      <c r="J25" s="19"/>
      <c r="K25" s="23"/>
      <c r="L25" s="24"/>
      <c r="M25" s="25"/>
      <c r="N25" s="26"/>
      <c r="O25" s="27"/>
      <c r="P25" s="28"/>
      <c r="Q25" s="19"/>
      <c r="R25" s="29"/>
      <c r="S25" s="29"/>
      <c r="T25" s="20"/>
    </row>
    <row r="26" spans="1:20" ht="20.100000000000001" customHeight="1" x14ac:dyDescent="0.15">
      <c r="B26" s="21">
        <f t="shared" si="0"/>
        <v>21</v>
      </c>
      <c r="C26" s="21" t="str">
        <f>IFERROR(INDEX(リスト!$B$3:$D$50,MATCH($I$2,リスト!$B$3:$B$50,0),2),"")</f>
        <v/>
      </c>
      <c r="D26" s="21" t="str">
        <f>IFERROR(INDEX(リスト!$B$3:$D$50,MATCH($I$2,リスト!$B$3:$B$50,0),3),"")</f>
        <v/>
      </c>
      <c r="E26" s="21" t="str">
        <f t="shared" si="1"/>
        <v>成年男女</v>
      </c>
      <c r="F26" s="21" t="str">
        <f t="shared" si="2"/>
        <v>強化</v>
      </c>
      <c r="G26" s="21">
        <f t="shared" si="3"/>
        <v>0</v>
      </c>
      <c r="H26" s="19"/>
      <c r="I26" s="19"/>
      <c r="J26" s="19"/>
      <c r="K26" s="23"/>
      <c r="L26" s="24"/>
      <c r="M26" s="25"/>
      <c r="N26" s="26"/>
      <c r="O26" s="27"/>
      <c r="P26" s="28"/>
      <c r="Q26" s="19"/>
      <c r="R26" s="29"/>
      <c r="S26" s="29"/>
      <c r="T26" s="20"/>
    </row>
    <row r="27" spans="1:20" ht="20.100000000000001" customHeight="1" x14ac:dyDescent="0.15">
      <c r="B27" s="21">
        <f t="shared" si="0"/>
        <v>22</v>
      </c>
      <c r="C27" s="21" t="str">
        <f>IFERROR(INDEX(リスト!$B$3:$D$50,MATCH($I$2,リスト!$B$3:$B$50,0),2),"")</f>
        <v/>
      </c>
      <c r="D27" s="21" t="str">
        <f>IFERROR(INDEX(リスト!$B$3:$D$50,MATCH($I$2,リスト!$B$3:$B$50,0),3),"")</f>
        <v/>
      </c>
      <c r="E27" s="21" t="str">
        <f t="shared" si="1"/>
        <v>成年男女</v>
      </c>
      <c r="F27" s="21" t="str">
        <f t="shared" si="2"/>
        <v>強化</v>
      </c>
      <c r="G27" s="21">
        <f t="shared" si="3"/>
        <v>0</v>
      </c>
      <c r="H27" s="19"/>
      <c r="I27" s="19"/>
      <c r="J27" s="19"/>
      <c r="K27" s="23"/>
      <c r="L27" s="24"/>
      <c r="M27" s="25"/>
      <c r="N27" s="26"/>
      <c r="O27" s="27"/>
      <c r="P27" s="28"/>
      <c r="Q27" s="19"/>
      <c r="R27" s="29"/>
      <c r="S27" s="29"/>
      <c r="T27" s="20"/>
    </row>
    <row r="28" spans="1:20" ht="20.100000000000001" customHeight="1" x14ac:dyDescent="0.15">
      <c r="B28" s="21">
        <f t="shared" si="0"/>
        <v>23</v>
      </c>
      <c r="C28" s="21" t="str">
        <f>IFERROR(INDEX(リスト!$B$3:$D$50,MATCH($I$2,リスト!$B$3:$B$50,0),2),"")</f>
        <v/>
      </c>
      <c r="D28" s="21" t="str">
        <f>IFERROR(INDEX(リスト!$B$3:$D$50,MATCH($I$2,リスト!$B$3:$B$50,0),3),"")</f>
        <v/>
      </c>
      <c r="E28" s="21" t="str">
        <f t="shared" si="1"/>
        <v>成年男女</v>
      </c>
      <c r="F28" s="21" t="str">
        <f t="shared" si="2"/>
        <v>強化</v>
      </c>
      <c r="G28" s="21">
        <f t="shared" si="3"/>
        <v>0</v>
      </c>
      <c r="H28" s="19"/>
      <c r="I28" s="19"/>
      <c r="J28" s="19"/>
      <c r="K28" s="23"/>
      <c r="L28" s="24"/>
      <c r="M28" s="25"/>
      <c r="N28" s="26"/>
      <c r="O28" s="27"/>
      <c r="P28" s="28"/>
      <c r="Q28" s="19"/>
      <c r="R28" s="29"/>
      <c r="S28" s="29"/>
      <c r="T28" s="20"/>
    </row>
    <row r="29" spans="1:20" ht="20.100000000000001" customHeight="1" x14ac:dyDescent="0.15">
      <c r="B29" s="21">
        <f t="shared" si="0"/>
        <v>24</v>
      </c>
      <c r="C29" s="21" t="str">
        <f>IFERROR(INDEX(リスト!$B$3:$D$50,MATCH($I$2,リスト!$B$3:$B$50,0),2),"")</f>
        <v/>
      </c>
      <c r="D29" s="21" t="str">
        <f>IFERROR(INDEX(リスト!$B$3:$D$50,MATCH($I$2,リスト!$B$3:$B$50,0),3),"")</f>
        <v/>
      </c>
      <c r="E29" s="21" t="str">
        <f t="shared" si="1"/>
        <v>成年男女</v>
      </c>
      <c r="F29" s="21" t="str">
        <f t="shared" si="2"/>
        <v>強化</v>
      </c>
      <c r="G29" s="21">
        <f t="shared" si="3"/>
        <v>0</v>
      </c>
      <c r="H29" s="19"/>
      <c r="I29" s="19"/>
      <c r="J29" s="19"/>
      <c r="K29" s="23"/>
      <c r="L29" s="24"/>
      <c r="M29" s="25"/>
      <c r="N29" s="26"/>
      <c r="O29" s="27"/>
      <c r="P29" s="28"/>
      <c r="Q29" s="19"/>
      <c r="R29" s="29"/>
      <c r="S29" s="29"/>
      <c r="T29" s="20"/>
    </row>
    <row r="30" spans="1:20" ht="20.100000000000001" customHeight="1" x14ac:dyDescent="0.15">
      <c r="B30" s="21">
        <f t="shared" si="0"/>
        <v>25</v>
      </c>
      <c r="C30" s="21" t="str">
        <f>IFERROR(INDEX(リスト!$B$3:$D$50,MATCH($I$2,リスト!$B$3:$B$50,0),2),"")</f>
        <v/>
      </c>
      <c r="D30" s="21" t="str">
        <f>IFERROR(INDEX(リスト!$B$3:$D$50,MATCH($I$2,リスト!$B$3:$B$50,0),3),"")</f>
        <v/>
      </c>
      <c r="E30" s="21" t="str">
        <f t="shared" si="1"/>
        <v>成年男女</v>
      </c>
      <c r="F30" s="21" t="str">
        <f t="shared" si="2"/>
        <v>強化</v>
      </c>
      <c r="G30" s="21">
        <f t="shared" si="3"/>
        <v>0</v>
      </c>
      <c r="H30" s="19"/>
      <c r="I30" s="19"/>
      <c r="J30" s="19"/>
      <c r="K30" s="23"/>
      <c r="L30" s="24"/>
      <c r="M30" s="25"/>
      <c r="N30" s="26"/>
      <c r="O30" s="27"/>
      <c r="P30" s="28"/>
      <c r="Q30" s="19"/>
      <c r="R30" s="29"/>
      <c r="S30" s="29"/>
      <c r="T30" s="20"/>
    </row>
    <row r="31" spans="1:20" ht="20.100000000000001" customHeight="1" x14ac:dyDescent="0.15">
      <c r="B31" s="21">
        <f t="shared" si="0"/>
        <v>26</v>
      </c>
      <c r="C31" s="21" t="str">
        <f>IFERROR(INDEX(リスト!$B$3:$D$50,MATCH($I$2,リスト!$B$3:$B$50,0),2),"")</f>
        <v/>
      </c>
      <c r="D31" s="21" t="str">
        <f>IFERROR(INDEX(リスト!$B$3:$D$50,MATCH($I$2,リスト!$B$3:$B$50,0),3),"")</f>
        <v/>
      </c>
      <c r="E31" s="21" t="str">
        <f t="shared" si="1"/>
        <v>成年男女</v>
      </c>
      <c r="F31" s="21" t="str">
        <f t="shared" si="2"/>
        <v>強化</v>
      </c>
      <c r="G31" s="21">
        <f t="shared" si="3"/>
        <v>0</v>
      </c>
      <c r="H31" s="19"/>
      <c r="I31" s="19"/>
      <c r="J31" s="19"/>
      <c r="K31" s="23"/>
      <c r="L31" s="24"/>
      <c r="M31" s="25"/>
      <c r="N31" s="26"/>
      <c r="O31" s="27"/>
      <c r="P31" s="28"/>
      <c r="Q31" s="19"/>
      <c r="R31" s="29"/>
      <c r="S31" s="29"/>
      <c r="T31" s="20"/>
    </row>
    <row r="32" spans="1:20" ht="20.100000000000001" customHeight="1" x14ac:dyDescent="0.15">
      <c r="B32" s="21">
        <f t="shared" si="0"/>
        <v>27</v>
      </c>
      <c r="C32" s="21" t="str">
        <f>IFERROR(INDEX(リスト!$B$3:$D$50,MATCH($I$2,リスト!$B$3:$B$50,0),2),"")</f>
        <v/>
      </c>
      <c r="D32" s="21" t="str">
        <f>IFERROR(INDEX(リスト!$B$3:$D$50,MATCH($I$2,リスト!$B$3:$B$50,0),3),"")</f>
        <v/>
      </c>
      <c r="E32" s="21" t="str">
        <f t="shared" si="1"/>
        <v>成年男女</v>
      </c>
      <c r="F32" s="21" t="str">
        <f t="shared" si="2"/>
        <v>強化</v>
      </c>
      <c r="G32" s="21">
        <f t="shared" si="3"/>
        <v>0</v>
      </c>
      <c r="H32" s="19"/>
      <c r="I32" s="19"/>
      <c r="J32" s="19"/>
      <c r="K32" s="23"/>
      <c r="L32" s="24"/>
      <c r="M32" s="25"/>
      <c r="N32" s="26"/>
      <c r="O32" s="27"/>
      <c r="P32" s="28"/>
      <c r="Q32" s="19"/>
      <c r="R32" s="29"/>
      <c r="S32" s="29"/>
      <c r="T32" s="20"/>
    </row>
    <row r="33" spans="2:20" ht="20.100000000000001" customHeight="1" x14ac:dyDescent="0.15">
      <c r="B33" s="21">
        <f t="shared" si="0"/>
        <v>28</v>
      </c>
      <c r="C33" s="21" t="str">
        <f>IFERROR(INDEX(リスト!$B$3:$D$50,MATCH($I$2,リスト!$B$3:$B$50,0),2),"")</f>
        <v/>
      </c>
      <c r="D33" s="21" t="str">
        <f>IFERROR(INDEX(リスト!$B$3:$D$50,MATCH($I$2,リスト!$B$3:$B$50,0),3),"")</f>
        <v/>
      </c>
      <c r="E33" s="21" t="str">
        <f t="shared" si="1"/>
        <v>成年男女</v>
      </c>
      <c r="F33" s="21" t="str">
        <f t="shared" si="2"/>
        <v>強化</v>
      </c>
      <c r="G33" s="21">
        <f t="shared" si="3"/>
        <v>0</v>
      </c>
      <c r="H33" s="19"/>
      <c r="I33" s="19"/>
      <c r="J33" s="19"/>
      <c r="K33" s="23"/>
      <c r="L33" s="24"/>
      <c r="M33" s="25"/>
      <c r="N33" s="26"/>
      <c r="O33" s="27"/>
      <c r="P33" s="28"/>
      <c r="Q33" s="19"/>
      <c r="R33" s="29"/>
      <c r="S33" s="29"/>
      <c r="T33" s="20"/>
    </row>
    <row r="34" spans="2:20" ht="20.100000000000001" customHeight="1" x14ac:dyDescent="0.15">
      <c r="B34" s="21">
        <f t="shared" si="0"/>
        <v>29</v>
      </c>
      <c r="C34" s="21" t="str">
        <f>IFERROR(INDEX(リスト!$B$3:$D$50,MATCH($I$2,リスト!$B$3:$B$50,0),2),"")</f>
        <v/>
      </c>
      <c r="D34" s="21" t="str">
        <f>IFERROR(INDEX(リスト!$B$3:$D$50,MATCH($I$2,リスト!$B$3:$B$50,0),3),"")</f>
        <v/>
      </c>
      <c r="E34" s="21" t="str">
        <f t="shared" si="1"/>
        <v>成年男女</v>
      </c>
      <c r="F34" s="21" t="str">
        <f t="shared" si="2"/>
        <v>強化</v>
      </c>
      <c r="G34" s="21">
        <f t="shared" si="3"/>
        <v>0</v>
      </c>
      <c r="H34" s="19"/>
      <c r="I34" s="19"/>
      <c r="J34" s="19"/>
      <c r="K34" s="23"/>
      <c r="L34" s="24"/>
      <c r="M34" s="25"/>
      <c r="N34" s="26"/>
      <c r="O34" s="27"/>
      <c r="P34" s="28"/>
      <c r="Q34" s="19"/>
      <c r="R34" s="29"/>
      <c r="S34" s="29"/>
      <c r="T34" s="20"/>
    </row>
    <row r="35" spans="2:20" ht="20.100000000000001" customHeight="1" x14ac:dyDescent="0.15">
      <c r="B35" s="21">
        <f t="shared" si="0"/>
        <v>30</v>
      </c>
      <c r="C35" s="21" t="str">
        <f>IFERROR(INDEX(リスト!$B$3:$D$50,MATCH($I$2,リスト!$B$3:$B$50,0),2),"")</f>
        <v/>
      </c>
      <c r="D35" s="21" t="str">
        <f>IFERROR(INDEX(リスト!$B$3:$D$50,MATCH($I$2,リスト!$B$3:$B$50,0),3),"")</f>
        <v/>
      </c>
      <c r="E35" s="21" t="str">
        <f t="shared" si="1"/>
        <v>成年男女</v>
      </c>
      <c r="F35" s="21" t="str">
        <f t="shared" si="2"/>
        <v>強化</v>
      </c>
      <c r="G35" s="21">
        <f t="shared" si="3"/>
        <v>0</v>
      </c>
      <c r="H35" s="19"/>
      <c r="I35" s="19"/>
      <c r="J35" s="19"/>
      <c r="K35" s="23"/>
      <c r="L35" s="24"/>
      <c r="M35" s="25"/>
      <c r="N35" s="26"/>
      <c r="O35" s="27"/>
      <c r="P35" s="28"/>
      <c r="Q35" s="19"/>
      <c r="R35" s="29"/>
      <c r="S35" s="29"/>
      <c r="T35" s="20"/>
    </row>
    <row r="36" spans="2:20" ht="20.100000000000001" customHeight="1" x14ac:dyDescent="0.15">
      <c r="B36" s="21">
        <f t="shared" si="0"/>
        <v>31</v>
      </c>
      <c r="C36" s="21" t="str">
        <f>IFERROR(INDEX(リスト!$B$3:$D$50,MATCH($I$2,リスト!$B$3:$B$50,0),2),"")</f>
        <v/>
      </c>
      <c r="D36" s="21" t="str">
        <f>IFERROR(INDEX(リスト!$B$3:$D$50,MATCH($I$2,リスト!$B$3:$B$50,0),3),"")</f>
        <v/>
      </c>
      <c r="E36" s="21" t="str">
        <f t="shared" si="1"/>
        <v>成年男女</v>
      </c>
      <c r="F36" s="21" t="str">
        <f t="shared" si="2"/>
        <v>強化</v>
      </c>
      <c r="G36" s="21">
        <f t="shared" si="3"/>
        <v>0</v>
      </c>
      <c r="H36" s="19"/>
      <c r="I36" s="19"/>
      <c r="J36" s="19"/>
      <c r="K36" s="23"/>
      <c r="L36" s="24"/>
      <c r="M36" s="25"/>
      <c r="N36" s="26"/>
      <c r="O36" s="27"/>
      <c r="P36" s="28"/>
      <c r="Q36" s="19"/>
      <c r="R36" s="29"/>
      <c r="S36" s="29"/>
      <c r="T36" s="20"/>
    </row>
    <row r="37" spans="2:20" ht="20.100000000000001" customHeight="1" x14ac:dyDescent="0.15">
      <c r="B37" s="21">
        <f t="shared" si="0"/>
        <v>32</v>
      </c>
      <c r="C37" s="21" t="str">
        <f>IFERROR(INDEX(リスト!$B$3:$D$50,MATCH($I$2,リスト!$B$3:$B$50,0),2),"")</f>
        <v/>
      </c>
      <c r="D37" s="21" t="str">
        <f>IFERROR(INDEX(リスト!$B$3:$D$50,MATCH($I$2,リスト!$B$3:$B$50,0),3),"")</f>
        <v/>
      </c>
      <c r="E37" s="21" t="str">
        <f t="shared" si="1"/>
        <v>成年男女</v>
      </c>
      <c r="F37" s="21" t="str">
        <f t="shared" si="2"/>
        <v>強化</v>
      </c>
      <c r="G37" s="21">
        <f t="shared" si="3"/>
        <v>0</v>
      </c>
      <c r="H37" s="19"/>
      <c r="I37" s="19"/>
      <c r="J37" s="19"/>
      <c r="K37" s="23"/>
      <c r="L37" s="24"/>
      <c r="M37" s="25"/>
      <c r="N37" s="26"/>
      <c r="O37" s="27"/>
      <c r="P37" s="28"/>
      <c r="Q37" s="19"/>
      <c r="R37" s="29"/>
      <c r="S37" s="29"/>
      <c r="T37" s="20"/>
    </row>
    <row r="38" spans="2:20" ht="20.100000000000001" customHeight="1" x14ac:dyDescent="0.15">
      <c r="B38" s="21">
        <f t="shared" si="0"/>
        <v>33</v>
      </c>
      <c r="C38" s="21" t="str">
        <f>IFERROR(INDEX(リスト!$B$3:$D$50,MATCH($I$2,リスト!$B$3:$B$50,0),2),"")</f>
        <v/>
      </c>
      <c r="D38" s="21" t="str">
        <f>IFERROR(INDEX(リスト!$B$3:$D$50,MATCH($I$2,リスト!$B$3:$B$50,0),3),"")</f>
        <v/>
      </c>
      <c r="E38" s="21" t="str">
        <f t="shared" si="1"/>
        <v>成年男女</v>
      </c>
      <c r="F38" s="21" t="str">
        <f t="shared" si="2"/>
        <v>強化</v>
      </c>
      <c r="G38" s="21">
        <f t="shared" si="3"/>
        <v>0</v>
      </c>
      <c r="H38" s="19"/>
      <c r="I38" s="19"/>
      <c r="J38" s="19"/>
      <c r="K38" s="23"/>
      <c r="L38" s="24"/>
      <c r="M38" s="25"/>
      <c r="N38" s="26"/>
      <c r="O38" s="27"/>
      <c r="P38" s="28"/>
      <c r="Q38" s="19"/>
      <c r="R38" s="29"/>
      <c r="S38" s="29"/>
      <c r="T38" s="20"/>
    </row>
    <row r="39" spans="2:20" ht="20.100000000000001" customHeight="1" x14ac:dyDescent="0.15">
      <c r="B39" s="21">
        <f t="shared" si="0"/>
        <v>34</v>
      </c>
      <c r="C39" s="21" t="str">
        <f>IFERROR(INDEX(リスト!$B$3:$D$50,MATCH($I$2,リスト!$B$3:$B$50,0),2),"")</f>
        <v/>
      </c>
      <c r="D39" s="21" t="str">
        <f>IFERROR(INDEX(リスト!$B$3:$D$50,MATCH($I$2,リスト!$B$3:$B$50,0),3),"")</f>
        <v/>
      </c>
      <c r="E39" s="21" t="str">
        <f t="shared" si="1"/>
        <v>成年男女</v>
      </c>
      <c r="F39" s="21" t="str">
        <f t="shared" si="2"/>
        <v>強化</v>
      </c>
      <c r="G39" s="21">
        <f t="shared" si="3"/>
        <v>0</v>
      </c>
      <c r="H39" s="19"/>
      <c r="I39" s="19"/>
      <c r="J39" s="19"/>
      <c r="K39" s="23"/>
      <c r="L39" s="24"/>
      <c r="M39" s="25"/>
      <c r="N39" s="26"/>
      <c r="O39" s="27"/>
      <c r="P39" s="28"/>
      <c r="Q39" s="19"/>
      <c r="R39" s="29"/>
      <c r="S39" s="29"/>
      <c r="T39" s="20"/>
    </row>
    <row r="40" spans="2:20" ht="20.100000000000001" customHeight="1" x14ac:dyDescent="0.15">
      <c r="B40" s="21">
        <f t="shared" si="0"/>
        <v>35</v>
      </c>
      <c r="C40" s="21" t="str">
        <f>IFERROR(INDEX(リスト!$B$3:$D$50,MATCH($I$2,リスト!$B$3:$B$50,0),2),"")</f>
        <v/>
      </c>
      <c r="D40" s="21" t="str">
        <f>IFERROR(INDEX(リスト!$B$3:$D$50,MATCH($I$2,リスト!$B$3:$B$50,0),3),"")</f>
        <v/>
      </c>
      <c r="E40" s="21" t="str">
        <f t="shared" si="1"/>
        <v>成年男女</v>
      </c>
      <c r="F40" s="21" t="str">
        <f t="shared" si="2"/>
        <v>強化</v>
      </c>
      <c r="G40" s="21">
        <f t="shared" si="3"/>
        <v>0</v>
      </c>
      <c r="H40" s="19"/>
      <c r="I40" s="19"/>
      <c r="J40" s="19"/>
      <c r="K40" s="23"/>
      <c r="L40" s="24"/>
      <c r="M40" s="25"/>
      <c r="N40" s="26"/>
      <c r="O40" s="27"/>
      <c r="P40" s="28"/>
      <c r="Q40" s="19"/>
      <c r="R40" s="29"/>
      <c r="S40" s="29"/>
      <c r="T40" s="20"/>
    </row>
    <row r="41" spans="2:20" ht="20.100000000000001" customHeight="1" x14ac:dyDescent="0.15">
      <c r="B41" s="21">
        <f t="shared" si="0"/>
        <v>36</v>
      </c>
      <c r="C41" s="21" t="str">
        <f>IFERROR(INDEX(リスト!$B$3:$D$50,MATCH($I$2,リスト!$B$3:$B$50,0),2),"")</f>
        <v/>
      </c>
      <c r="D41" s="21" t="str">
        <f>IFERROR(INDEX(リスト!$B$3:$D$50,MATCH($I$2,リスト!$B$3:$B$50,0),3),"")</f>
        <v/>
      </c>
      <c r="E41" s="21" t="str">
        <f t="shared" si="1"/>
        <v>成年男女</v>
      </c>
      <c r="F41" s="21" t="str">
        <f t="shared" si="2"/>
        <v>強化</v>
      </c>
      <c r="G41" s="21">
        <f t="shared" si="3"/>
        <v>0</v>
      </c>
      <c r="H41" s="19"/>
      <c r="I41" s="19"/>
      <c r="J41" s="19"/>
      <c r="K41" s="23"/>
      <c r="L41" s="24"/>
      <c r="M41" s="25"/>
      <c r="N41" s="26"/>
      <c r="O41" s="27"/>
      <c r="P41" s="28"/>
      <c r="Q41" s="19"/>
      <c r="R41" s="29"/>
      <c r="S41" s="29"/>
      <c r="T41" s="20"/>
    </row>
    <row r="42" spans="2:20" ht="20.100000000000001" customHeight="1" x14ac:dyDescent="0.15">
      <c r="B42" s="21" t="s">
        <v>14</v>
      </c>
      <c r="C42" s="21"/>
      <c r="D42" s="21"/>
      <c r="E42" s="21"/>
      <c r="F42" s="21"/>
      <c r="G42" s="21"/>
      <c r="H42" s="21"/>
      <c r="I42" s="21"/>
      <c r="J42" s="21"/>
      <c r="K42" s="30"/>
      <c r="L42" s="30"/>
      <c r="M42" s="31"/>
      <c r="N42" s="30"/>
      <c r="O42" s="32"/>
      <c r="P42" s="33"/>
      <c r="Q42" s="21"/>
      <c r="R42" s="34">
        <f>SUBTOTAL(109,テーブル1413[経費])</f>
        <v>0</v>
      </c>
      <c r="S42" s="35">
        <f>SUBTOTAL(109,テーブル1413[補助金])</f>
        <v>0</v>
      </c>
      <c r="T42" s="21"/>
    </row>
    <row r="43" spans="2:20" ht="20.100000000000001" customHeight="1" x14ac:dyDescent="0.15">
      <c r="B43" s="17"/>
      <c r="C43" s="17"/>
      <c r="D43" s="17"/>
      <c r="E43" s="17"/>
      <c r="F43" s="17"/>
      <c r="G43" s="17"/>
      <c r="H43" s="9"/>
      <c r="I43" s="9"/>
      <c r="J43" s="10"/>
      <c r="K43" s="5"/>
      <c r="L43" s="5"/>
      <c r="M43" s="5"/>
      <c r="N43" s="5"/>
      <c r="O43" s="5"/>
      <c r="P43" s="5"/>
      <c r="Q43" s="11"/>
      <c r="R43" s="12"/>
      <c r="S43" s="13"/>
      <c r="T43" s="8"/>
    </row>
    <row r="44" spans="2:20" ht="20.100000000000001" customHeight="1" x14ac:dyDescent="0.15">
      <c r="B44" s="17"/>
      <c r="C44" s="17"/>
      <c r="D44" s="17"/>
      <c r="E44" s="17"/>
      <c r="F44" s="17"/>
      <c r="G44" s="17"/>
      <c r="H44" s="9"/>
      <c r="I44" s="9"/>
      <c r="J44" s="10"/>
      <c r="K44" s="5"/>
      <c r="L44" s="5"/>
      <c r="M44" s="5"/>
      <c r="N44" s="5"/>
      <c r="O44" s="5"/>
      <c r="P44" s="5"/>
      <c r="Q44" s="11"/>
      <c r="R44" s="12"/>
      <c r="S44" s="13"/>
      <c r="T44" s="8"/>
    </row>
  </sheetData>
  <sheetProtection insertColumns="0" insertRows="0" deleteColumns="0" deleteRows="0" sort="0"/>
  <mergeCells count="6">
    <mergeCell ref="B2:H2"/>
    <mergeCell ref="I2:L2"/>
    <mergeCell ref="N2:P2"/>
    <mergeCell ref="B3:H3"/>
    <mergeCell ref="I3:L3"/>
    <mergeCell ref="N3:P3"/>
  </mergeCells>
  <phoneticPr fontId="2"/>
  <conditionalFormatting sqref="A6:A24">
    <cfRule type="notContainsErrors" dxfId="39" priority="2">
      <formula>NOT(ISERROR(A6))</formula>
    </cfRule>
  </conditionalFormatting>
  <conditionalFormatting sqref="B6:T41">
    <cfRule type="expression" dxfId="38" priority="4">
      <formula>#REF!="中止"</formula>
    </cfRule>
  </conditionalFormatting>
  <conditionalFormatting sqref="H6:T41">
    <cfRule type="expression" dxfId="37" priority="1">
      <formula>OR(MOD(SUBTOTAL(3,$B$6:$B6),10)&gt;5,MOD(SUBTOTAL(3,$B$6:$B6),10)=0)=TRUE</formula>
    </cfRule>
  </conditionalFormatting>
  <conditionalFormatting sqref="I2:P3">
    <cfRule type="containsBlanks" dxfId="36" priority="3">
      <formula>LEN(TRIM(I2))=0</formula>
    </cfRule>
  </conditionalFormatting>
  <dataValidations count="8">
    <dataValidation type="whole" allowBlank="1" showInputMessage="1" showErrorMessage="1" errorTitle="無効な値" error="1～12までの整数を入力してください。" sqref="H6:H41" xr:uid="{1C81B3CA-FC07-4019-8F06-E0FE68EA830E}">
      <formula1>1</formula1>
      <formula2>12</formula2>
    </dataValidation>
    <dataValidation type="list" allowBlank="1" showInputMessage="1" sqref="I6:I41" xr:uid="{55784BC3-C5E8-4B27-9BCE-F0A5ED64B544}">
      <formula1>"上旬,中旬,下旬,月間"</formula1>
    </dataValidation>
    <dataValidation type="list" allowBlank="1" showInputMessage="1" sqref="J6:J41" xr:uid="{60A76417-8717-4034-B0E6-AEE87C6F6FF9}">
      <formula1>"①合宿,①練習会,②県外チーム招待,③トップコーチ招聘,④スポーツ教室,⑤指導者養成"</formula1>
    </dataValidation>
    <dataValidation type="whole" errorStyle="warning" allowBlank="1" showInputMessage="1" showErrorMessage="1" errorTitle="無効な値" error="数字のみを入力してください。" sqref="K6:P41" xr:uid="{FA687F52-EEE9-43A3-AD4E-C5B2237D970D}">
      <formula1>1</formula1>
      <formula2>999</formula2>
    </dataValidation>
    <dataValidation type="whole" errorStyle="warning" allowBlank="1" showInputMessage="1" showErrorMessage="1" error="金額（数字）を入力してください。" sqref="R6:S41" xr:uid="{33FAB22B-7703-4FDE-91FF-AE77349B1444}">
      <formula1>0</formula1>
      <formula2>10000000</formula2>
    </dataValidation>
    <dataValidation imeMode="hiragana" allowBlank="1" showInputMessage="1" showErrorMessage="1" promptTitle="場所の入力" prompt="施設名等（都道府県名）で入力_x000a_例：県立総合体育館（広島）" sqref="Q6:Q41" xr:uid="{157821FB-51C3-4B06-8739-AB2C2D266E0E}"/>
    <dataValidation type="list" allowBlank="1" showInputMessage="1" showErrorMessage="1" prompt="プルダウンより選択" sqref="N3:P3" xr:uid="{5F2AE421-8C5A-4823-97D4-7FC6E8E1047D}">
      <formula1>"強化,育成,発掘"</formula1>
    </dataValidation>
    <dataValidation type="list" allowBlank="1" showInputMessage="1" showErrorMessage="1" prompt="プルダウンより選択" sqref="N2:P2" xr:uid="{48FA5E3D-2578-4BB9-9E14-D80F3C772CBE}">
      <formula1>"成年男子,成年女子,成年男女,男子,女子,少年男子,少年女子,少年男女"</formula1>
    </dataValidation>
  </dataValidations>
  <printOptions horizontalCentered="1"/>
  <pageMargins left="0.25" right="0.25" top="0.75" bottom="0.75" header="0.3" footer="0.3"/>
  <pageSetup paperSize="9" scale="6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より選択" xr:uid="{D0B47B84-E7FB-4017-A501-C425D9A00FB1}">
          <x14:formula1>
            <xm:f>リスト!$B$3:$B$50</xm:f>
          </x14:formula1>
          <xm:sqref>I2:L2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96327-8656-474B-AA92-617FFF45AFFA}">
  <sheetPr>
    <tabColor theme="5" tint="0.79998168889431442"/>
    <pageSetUpPr fitToPage="1"/>
  </sheetPr>
  <dimension ref="A1:V44"/>
  <sheetViews>
    <sheetView showGridLines="0" zoomScaleNormal="100" zoomScaleSheetLayoutView="100" workbookViewId="0">
      <selection activeCell="V19" sqref="V19"/>
    </sheetView>
  </sheetViews>
  <sheetFormatPr defaultRowHeight="20.100000000000001" customHeight="1" outlineLevelCol="1" x14ac:dyDescent="0.15"/>
  <cols>
    <col min="1" max="1" width="3.875" customWidth="1"/>
    <col min="2" max="2" width="6.625" style="16" customWidth="1"/>
    <col min="3" max="7" width="6.625" style="16" hidden="1" customWidth="1" outlineLevel="1"/>
    <col min="8" max="8" width="6.625" style="2" customWidth="1" collapsed="1"/>
    <col min="9" max="9" width="6.625" style="2" customWidth="1"/>
    <col min="10" max="10" width="15.625" customWidth="1"/>
    <col min="11" max="12" width="6.625" customWidth="1"/>
    <col min="13" max="13" width="6.625" style="4" customWidth="1"/>
    <col min="14" max="16" width="6.625" style="3" customWidth="1"/>
    <col min="17" max="17" width="30.625" style="3" customWidth="1"/>
    <col min="18" max="19" width="12.625" style="3" customWidth="1"/>
    <col min="20" max="20" width="30.625" style="6" customWidth="1"/>
    <col min="21" max="21" width="14.125" customWidth="1"/>
    <col min="22" max="22" width="9.375" style="2" customWidth="1"/>
    <col min="24" max="25" width="16.5" bestFit="1" customWidth="1"/>
  </cols>
  <sheetData>
    <row r="1" spans="1:22" ht="30" customHeight="1" thickBot="1" x14ac:dyDescent="0.2">
      <c r="B1" s="15"/>
      <c r="C1" s="15"/>
      <c r="D1" s="15"/>
      <c r="E1" s="15"/>
      <c r="F1" s="15"/>
      <c r="G1" s="15"/>
      <c r="T1" s="46"/>
    </row>
    <row r="2" spans="1:22" ht="27.95" customHeight="1" thickBot="1" x14ac:dyDescent="0.2">
      <c r="B2" s="78" t="s">
        <v>159</v>
      </c>
      <c r="C2" s="79"/>
      <c r="D2" s="79"/>
      <c r="E2" s="79"/>
      <c r="F2" s="79"/>
      <c r="G2" s="79"/>
      <c r="H2" s="80"/>
      <c r="I2" s="84"/>
      <c r="J2" s="85"/>
      <c r="K2" s="85"/>
      <c r="L2" s="86"/>
      <c r="M2" s="42" t="s">
        <v>17</v>
      </c>
      <c r="N2" s="87" t="s">
        <v>169</v>
      </c>
      <c r="O2" s="88"/>
      <c r="P2" s="89"/>
      <c r="S2" s="5"/>
      <c r="T2" s="46" t="s">
        <v>172</v>
      </c>
      <c r="U2" s="14"/>
    </row>
    <row r="3" spans="1:22" ht="27.95" customHeight="1" thickBot="1" x14ac:dyDescent="0.2">
      <c r="B3" s="81" t="s">
        <v>16</v>
      </c>
      <c r="C3" s="82"/>
      <c r="D3" s="82"/>
      <c r="E3" s="82"/>
      <c r="F3" s="82"/>
      <c r="G3" s="82"/>
      <c r="H3" s="83"/>
      <c r="I3" s="84"/>
      <c r="J3" s="85"/>
      <c r="K3" s="85"/>
      <c r="L3" s="86"/>
      <c r="M3" s="42" t="s">
        <v>18</v>
      </c>
      <c r="N3" s="87" t="s">
        <v>166</v>
      </c>
      <c r="O3" s="88"/>
      <c r="P3" s="89"/>
      <c r="Q3" s="5"/>
      <c r="R3" s="5"/>
      <c r="S3" s="5"/>
      <c r="T3" s="7"/>
      <c r="U3" s="14"/>
    </row>
    <row r="4" spans="1:22" ht="14.1" customHeight="1" x14ac:dyDescent="0.15"/>
    <row r="5" spans="1:22" s="1" customFormat="1" ht="33" customHeight="1" x14ac:dyDescent="0.15">
      <c r="A5" s="18"/>
      <c r="B5" s="36" t="s">
        <v>20</v>
      </c>
      <c r="C5" s="36" t="s">
        <v>160</v>
      </c>
      <c r="D5" s="36" t="s">
        <v>161</v>
      </c>
      <c r="E5" s="36" t="s">
        <v>17</v>
      </c>
      <c r="F5" s="36" t="s">
        <v>18</v>
      </c>
      <c r="G5" s="36" t="s">
        <v>162</v>
      </c>
      <c r="H5" s="37" t="s">
        <v>0</v>
      </c>
      <c r="I5" s="37" t="s">
        <v>15</v>
      </c>
      <c r="J5" s="37" t="s">
        <v>1</v>
      </c>
      <c r="K5" s="37" t="s">
        <v>2</v>
      </c>
      <c r="L5" s="37" t="s">
        <v>3</v>
      </c>
      <c r="M5" s="38" t="s">
        <v>4</v>
      </c>
      <c r="N5" s="37" t="s">
        <v>5</v>
      </c>
      <c r="O5" s="39" t="s">
        <v>19</v>
      </c>
      <c r="P5" s="40" t="s">
        <v>21</v>
      </c>
      <c r="Q5" s="37" t="s">
        <v>6</v>
      </c>
      <c r="R5" s="37" t="s">
        <v>23</v>
      </c>
      <c r="S5" s="37" t="s">
        <v>7</v>
      </c>
      <c r="T5" s="41" t="s">
        <v>22</v>
      </c>
    </row>
    <row r="6" spans="1:22" ht="20.100000000000001" customHeight="1" x14ac:dyDescent="0.15">
      <c r="A6" s="22"/>
      <c r="B6" s="44">
        <f t="shared" ref="B6:B41" si="0">ROW()-5</f>
        <v>1</v>
      </c>
      <c r="C6" s="21" t="str">
        <f>IFERROR(INDEX(リスト!$B$3:$D$50,MATCH($I$2,リスト!$B$3:$B$50,0),2),"")</f>
        <v/>
      </c>
      <c r="D6" s="21" t="str">
        <f>IFERROR(INDEX(リスト!$B$3:$D$50,MATCH($I$2,リスト!$B$3:$B$50,0),3),"")</f>
        <v/>
      </c>
      <c r="E6" s="21" t="str">
        <f t="shared" ref="E6:E41" si="1">$N$2</f>
        <v>成年女子</v>
      </c>
      <c r="F6" s="21" t="str">
        <f t="shared" ref="F6:F41" si="2">$N$3</f>
        <v>強化</v>
      </c>
      <c r="G6" s="21">
        <f t="shared" ref="G6:G41" si="3">$I$3</f>
        <v>0</v>
      </c>
      <c r="H6" s="19"/>
      <c r="I6" s="19"/>
      <c r="J6" s="19"/>
      <c r="K6" s="23"/>
      <c r="L6" s="24"/>
      <c r="M6" s="25"/>
      <c r="N6" s="26"/>
      <c r="O6" s="27"/>
      <c r="P6" s="28"/>
      <c r="Q6" s="19"/>
      <c r="R6" s="29"/>
      <c r="S6" s="29"/>
      <c r="T6" s="20"/>
      <c r="V6"/>
    </row>
    <row r="7" spans="1:22" ht="20.100000000000001" customHeight="1" x14ac:dyDescent="0.15">
      <c r="A7" s="22"/>
      <c r="B7" s="21">
        <f t="shared" si="0"/>
        <v>2</v>
      </c>
      <c r="C7" s="21" t="str">
        <f>IFERROR(INDEX(リスト!$B$3:$D$50,MATCH($I$2,リスト!$B$3:$B$50,0),2),"")</f>
        <v/>
      </c>
      <c r="D7" s="21" t="str">
        <f>IFERROR(INDEX(リスト!$B$3:$D$50,MATCH($I$2,リスト!$B$3:$B$50,0),3),"")</f>
        <v/>
      </c>
      <c r="E7" s="21" t="str">
        <f t="shared" si="1"/>
        <v>成年女子</v>
      </c>
      <c r="F7" s="21" t="str">
        <f t="shared" si="2"/>
        <v>強化</v>
      </c>
      <c r="G7" s="21">
        <f t="shared" si="3"/>
        <v>0</v>
      </c>
      <c r="H7" s="19"/>
      <c r="I7" s="19"/>
      <c r="J7" s="19"/>
      <c r="K7" s="23"/>
      <c r="L7" s="24"/>
      <c r="M7" s="25"/>
      <c r="N7" s="26"/>
      <c r="O7" s="27"/>
      <c r="P7" s="28"/>
      <c r="Q7" s="19"/>
      <c r="R7" s="29"/>
      <c r="S7" s="29"/>
      <c r="T7" s="20"/>
      <c r="V7"/>
    </row>
    <row r="8" spans="1:22" ht="20.100000000000001" customHeight="1" x14ac:dyDescent="0.15">
      <c r="A8" s="22"/>
      <c r="B8" s="21">
        <f t="shared" si="0"/>
        <v>3</v>
      </c>
      <c r="C8" s="21" t="str">
        <f>IFERROR(INDEX(リスト!$B$3:$D$50,MATCH($I$2,リスト!$B$3:$B$50,0),2),"")</f>
        <v/>
      </c>
      <c r="D8" s="21" t="str">
        <f>IFERROR(INDEX(リスト!$B$3:$D$50,MATCH($I$2,リスト!$B$3:$B$50,0),3),"")</f>
        <v/>
      </c>
      <c r="E8" s="21" t="str">
        <f t="shared" si="1"/>
        <v>成年女子</v>
      </c>
      <c r="F8" s="21" t="str">
        <f t="shared" si="2"/>
        <v>強化</v>
      </c>
      <c r="G8" s="21">
        <f t="shared" si="3"/>
        <v>0</v>
      </c>
      <c r="H8" s="19"/>
      <c r="I8" s="19"/>
      <c r="J8" s="19"/>
      <c r="K8" s="23"/>
      <c r="L8" s="24"/>
      <c r="M8" s="25"/>
      <c r="N8" s="26"/>
      <c r="O8" s="27"/>
      <c r="P8" s="28"/>
      <c r="Q8" s="19"/>
      <c r="R8" s="29"/>
      <c r="S8" s="29"/>
      <c r="T8" s="20"/>
      <c r="V8"/>
    </row>
    <row r="9" spans="1:22" ht="20.100000000000001" customHeight="1" x14ac:dyDescent="0.15">
      <c r="A9" s="22"/>
      <c r="B9" s="21">
        <f t="shared" si="0"/>
        <v>4</v>
      </c>
      <c r="C9" s="21" t="str">
        <f>IFERROR(INDEX(リスト!$B$3:$D$50,MATCH($I$2,リスト!$B$3:$B$50,0),2),"")</f>
        <v/>
      </c>
      <c r="D9" s="21" t="str">
        <f>IFERROR(INDEX(リスト!$B$3:$D$50,MATCH($I$2,リスト!$B$3:$B$50,0),3),"")</f>
        <v/>
      </c>
      <c r="E9" s="21" t="str">
        <f t="shared" si="1"/>
        <v>成年女子</v>
      </c>
      <c r="F9" s="21" t="str">
        <f t="shared" si="2"/>
        <v>強化</v>
      </c>
      <c r="G9" s="21">
        <f t="shared" si="3"/>
        <v>0</v>
      </c>
      <c r="H9" s="19"/>
      <c r="I9" s="19"/>
      <c r="J9" s="19"/>
      <c r="K9" s="23"/>
      <c r="L9" s="24"/>
      <c r="M9" s="25"/>
      <c r="N9" s="26"/>
      <c r="O9" s="27"/>
      <c r="P9" s="28"/>
      <c r="Q9" s="19"/>
      <c r="R9" s="29"/>
      <c r="S9" s="29"/>
      <c r="T9" s="20"/>
      <c r="V9"/>
    </row>
    <row r="10" spans="1:22" ht="20.100000000000001" customHeight="1" x14ac:dyDescent="0.15">
      <c r="A10" s="22"/>
      <c r="B10" s="21">
        <f t="shared" si="0"/>
        <v>5</v>
      </c>
      <c r="C10" s="21" t="str">
        <f>IFERROR(INDEX(リスト!$B$3:$D$50,MATCH($I$2,リスト!$B$3:$B$50,0),2),"")</f>
        <v/>
      </c>
      <c r="D10" s="21" t="str">
        <f>IFERROR(INDEX(リスト!$B$3:$D$50,MATCH($I$2,リスト!$B$3:$B$50,0),3),"")</f>
        <v/>
      </c>
      <c r="E10" s="21" t="str">
        <f t="shared" si="1"/>
        <v>成年女子</v>
      </c>
      <c r="F10" s="21" t="str">
        <f t="shared" si="2"/>
        <v>強化</v>
      </c>
      <c r="G10" s="21">
        <f t="shared" si="3"/>
        <v>0</v>
      </c>
      <c r="H10" s="19"/>
      <c r="I10" s="19"/>
      <c r="J10" s="19"/>
      <c r="K10" s="23"/>
      <c r="L10" s="24"/>
      <c r="M10" s="25"/>
      <c r="N10" s="26"/>
      <c r="O10" s="27"/>
      <c r="P10" s="28"/>
      <c r="Q10" s="19"/>
      <c r="R10" s="29"/>
      <c r="S10" s="29"/>
      <c r="T10" s="20"/>
      <c r="V10"/>
    </row>
    <row r="11" spans="1:22" ht="20.100000000000001" customHeight="1" x14ac:dyDescent="0.15">
      <c r="A11" s="22"/>
      <c r="B11" s="21">
        <f t="shared" si="0"/>
        <v>6</v>
      </c>
      <c r="C11" s="21" t="str">
        <f>IFERROR(INDEX(リスト!$B$3:$D$50,MATCH($I$2,リスト!$B$3:$B$50,0),2),"")</f>
        <v/>
      </c>
      <c r="D11" s="21" t="str">
        <f>IFERROR(INDEX(リスト!$B$3:$D$50,MATCH($I$2,リスト!$B$3:$B$50,0),3),"")</f>
        <v/>
      </c>
      <c r="E11" s="21" t="str">
        <f t="shared" si="1"/>
        <v>成年女子</v>
      </c>
      <c r="F11" s="21" t="str">
        <f t="shared" si="2"/>
        <v>強化</v>
      </c>
      <c r="G11" s="21">
        <f t="shared" si="3"/>
        <v>0</v>
      </c>
      <c r="H11" s="19"/>
      <c r="I11" s="19"/>
      <c r="J11" s="19"/>
      <c r="K11" s="23"/>
      <c r="L11" s="24"/>
      <c r="M11" s="25"/>
      <c r="N11" s="26"/>
      <c r="O11" s="27"/>
      <c r="P11" s="28"/>
      <c r="Q11" s="19"/>
      <c r="R11" s="29"/>
      <c r="S11" s="29"/>
      <c r="T11" s="20"/>
      <c r="V11"/>
    </row>
    <row r="12" spans="1:22" ht="20.100000000000001" customHeight="1" x14ac:dyDescent="0.15">
      <c r="A12" s="22"/>
      <c r="B12" s="21">
        <f t="shared" si="0"/>
        <v>7</v>
      </c>
      <c r="C12" s="21" t="str">
        <f>IFERROR(INDEX(リスト!$B$3:$D$50,MATCH($I$2,リスト!$B$3:$B$50,0),2),"")</f>
        <v/>
      </c>
      <c r="D12" s="21" t="str">
        <f>IFERROR(INDEX(リスト!$B$3:$D$50,MATCH($I$2,リスト!$B$3:$B$50,0),3),"")</f>
        <v/>
      </c>
      <c r="E12" s="21" t="str">
        <f t="shared" si="1"/>
        <v>成年女子</v>
      </c>
      <c r="F12" s="21" t="str">
        <f t="shared" si="2"/>
        <v>強化</v>
      </c>
      <c r="G12" s="21">
        <f t="shared" si="3"/>
        <v>0</v>
      </c>
      <c r="H12" s="19"/>
      <c r="I12" s="19"/>
      <c r="J12" s="19"/>
      <c r="K12" s="23"/>
      <c r="L12" s="24"/>
      <c r="M12" s="25"/>
      <c r="N12" s="26"/>
      <c r="O12" s="27"/>
      <c r="P12" s="28"/>
      <c r="Q12" s="19"/>
      <c r="R12" s="29"/>
      <c r="S12" s="29"/>
      <c r="T12" s="20"/>
      <c r="V12"/>
    </row>
    <row r="13" spans="1:22" ht="20.100000000000001" customHeight="1" x14ac:dyDescent="0.15">
      <c r="A13" s="22"/>
      <c r="B13" s="21">
        <f t="shared" si="0"/>
        <v>8</v>
      </c>
      <c r="C13" s="21" t="str">
        <f>IFERROR(INDEX(リスト!$B$3:$D$50,MATCH($I$2,リスト!$B$3:$B$50,0),2),"")</f>
        <v/>
      </c>
      <c r="D13" s="21" t="str">
        <f>IFERROR(INDEX(リスト!$B$3:$D$50,MATCH($I$2,リスト!$B$3:$B$50,0),3),"")</f>
        <v/>
      </c>
      <c r="E13" s="21" t="str">
        <f t="shared" si="1"/>
        <v>成年女子</v>
      </c>
      <c r="F13" s="21" t="str">
        <f t="shared" si="2"/>
        <v>強化</v>
      </c>
      <c r="G13" s="21">
        <f t="shared" si="3"/>
        <v>0</v>
      </c>
      <c r="H13" s="19"/>
      <c r="I13" s="19"/>
      <c r="J13" s="19"/>
      <c r="K13" s="23"/>
      <c r="L13" s="24"/>
      <c r="M13" s="25"/>
      <c r="N13" s="26"/>
      <c r="O13" s="27"/>
      <c r="P13" s="28"/>
      <c r="Q13" s="19"/>
      <c r="R13" s="29"/>
      <c r="S13" s="29"/>
      <c r="T13" s="20"/>
      <c r="V13"/>
    </row>
    <row r="14" spans="1:22" ht="20.100000000000001" customHeight="1" x14ac:dyDescent="0.15">
      <c r="A14" s="22"/>
      <c r="B14" s="21">
        <f t="shared" si="0"/>
        <v>9</v>
      </c>
      <c r="C14" s="21" t="str">
        <f>IFERROR(INDEX(リスト!$B$3:$D$50,MATCH($I$2,リスト!$B$3:$B$50,0),2),"")</f>
        <v/>
      </c>
      <c r="D14" s="21" t="str">
        <f>IFERROR(INDEX(リスト!$B$3:$D$50,MATCH($I$2,リスト!$B$3:$B$50,0),3),"")</f>
        <v/>
      </c>
      <c r="E14" s="21" t="str">
        <f t="shared" si="1"/>
        <v>成年女子</v>
      </c>
      <c r="F14" s="21" t="str">
        <f t="shared" si="2"/>
        <v>強化</v>
      </c>
      <c r="G14" s="21">
        <f t="shared" si="3"/>
        <v>0</v>
      </c>
      <c r="H14" s="19"/>
      <c r="I14" s="19"/>
      <c r="J14" s="19"/>
      <c r="K14" s="23"/>
      <c r="L14" s="24"/>
      <c r="M14" s="25"/>
      <c r="N14" s="26"/>
      <c r="O14" s="27"/>
      <c r="P14" s="28"/>
      <c r="Q14" s="19"/>
      <c r="R14" s="29"/>
      <c r="S14" s="29"/>
      <c r="T14" s="20"/>
      <c r="V14"/>
    </row>
    <row r="15" spans="1:22" ht="20.100000000000001" customHeight="1" x14ac:dyDescent="0.15">
      <c r="A15" s="22"/>
      <c r="B15" s="21">
        <f t="shared" si="0"/>
        <v>10</v>
      </c>
      <c r="C15" s="21" t="str">
        <f>IFERROR(INDEX(リスト!$B$3:$D$50,MATCH($I$2,リスト!$B$3:$B$50,0),2),"")</f>
        <v/>
      </c>
      <c r="D15" s="21" t="str">
        <f>IFERROR(INDEX(リスト!$B$3:$D$50,MATCH($I$2,リスト!$B$3:$B$50,0),3),"")</f>
        <v/>
      </c>
      <c r="E15" s="21" t="str">
        <f t="shared" si="1"/>
        <v>成年女子</v>
      </c>
      <c r="F15" s="21" t="str">
        <f t="shared" si="2"/>
        <v>強化</v>
      </c>
      <c r="G15" s="21">
        <f t="shared" si="3"/>
        <v>0</v>
      </c>
      <c r="H15" s="19"/>
      <c r="I15" s="19"/>
      <c r="J15" s="19"/>
      <c r="K15" s="23"/>
      <c r="L15" s="24"/>
      <c r="M15" s="25"/>
      <c r="N15" s="26"/>
      <c r="O15" s="27"/>
      <c r="P15" s="28"/>
      <c r="Q15" s="19"/>
      <c r="R15" s="29"/>
      <c r="S15" s="29"/>
      <c r="T15" s="20"/>
      <c r="V15"/>
    </row>
    <row r="16" spans="1:22" ht="20.100000000000001" customHeight="1" x14ac:dyDescent="0.15">
      <c r="A16" s="22"/>
      <c r="B16" s="21">
        <f t="shared" ref="B16:B24" si="4">ROW()-5</f>
        <v>11</v>
      </c>
      <c r="C16" s="21" t="str">
        <f>IFERROR(INDEX(リスト!$B$3:$D$50,MATCH($I$2,リスト!$B$3:$B$50,0),2),"")</f>
        <v/>
      </c>
      <c r="D16" s="21" t="str">
        <f>IFERROR(INDEX(リスト!$B$3:$D$50,MATCH($I$2,リスト!$B$3:$B$50,0),3),"")</f>
        <v/>
      </c>
      <c r="E16" s="21" t="str">
        <f t="shared" ref="E16:E24" si="5">$N$2</f>
        <v>成年女子</v>
      </c>
      <c r="F16" s="21" t="str">
        <f t="shared" ref="F16:F24" si="6">$N$3</f>
        <v>強化</v>
      </c>
      <c r="G16" s="21">
        <f t="shared" ref="G16:G24" si="7">$I$3</f>
        <v>0</v>
      </c>
      <c r="H16" s="19"/>
      <c r="I16" s="19"/>
      <c r="J16" s="19"/>
      <c r="K16" s="23"/>
      <c r="L16" s="24"/>
      <c r="M16" s="25"/>
      <c r="N16" s="26"/>
      <c r="O16" s="27"/>
      <c r="P16" s="28"/>
      <c r="Q16" s="19"/>
      <c r="R16" s="29"/>
      <c r="S16" s="29"/>
      <c r="T16" s="20"/>
    </row>
    <row r="17" spans="1:20" ht="20.100000000000001" customHeight="1" x14ac:dyDescent="0.15">
      <c r="A17" s="22"/>
      <c r="B17" s="21">
        <f t="shared" si="4"/>
        <v>12</v>
      </c>
      <c r="C17" s="21" t="str">
        <f>IFERROR(INDEX(リスト!$B$3:$D$50,MATCH($I$2,リスト!$B$3:$B$50,0),2),"")</f>
        <v/>
      </c>
      <c r="D17" s="21" t="str">
        <f>IFERROR(INDEX(リスト!$B$3:$D$50,MATCH($I$2,リスト!$B$3:$B$50,0),3),"")</f>
        <v/>
      </c>
      <c r="E17" s="21" t="str">
        <f t="shared" si="5"/>
        <v>成年女子</v>
      </c>
      <c r="F17" s="21" t="str">
        <f t="shared" si="6"/>
        <v>強化</v>
      </c>
      <c r="G17" s="21">
        <f t="shared" si="7"/>
        <v>0</v>
      </c>
      <c r="H17" s="19"/>
      <c r="I17" s="19"/>
      <c r="J17" s="19"/>
      <c r="K17" s="23"/>
      <c r="L17" s="24"/>
      <c r="M17" s="25"/>
      <c r="N17" s="26"/>
      <c r="O17" s="27"/>
      <c r="P17" s="28"/>
      <c r="Q17" s="19"/>
      <c r="R17" s="29"/>
      <c r="S17" s="29"/>
      <c r="T17" s="20"/>
    </row>
    <row r="18" spans="1:20" ht="20.100000000000001" customHeight="1" x14ac:dyDescent="0.15">
      <c r="A18" s="22"/>
      <c r="B18" s="21">
        <f t="shared" si="4"/>
        <v>13</v>
      </c>
      <c r="C18" s="21" t="str">
        <f>IFERROR(INDEX(リスト!$B$3:$D$50,MATCH($I$2,リスト!$B$3:$B$50,0),2),"")</f>
        <v/>
      </c>
      <c r="D18" s="21" t="str">
        <f>IFERROR(INDEX(リスト!$B$3:$D$50,MATCH($I$2,リスト!$B$3:$B$50,0),3),"")</f>
        <v/>
      </c>
      <c r="E18" s="21" t="str">
        <f t="shared" si="5"/>
        <v>成年女子</v>
      </c>
      <c r="F18" s="21" t="str">
        <f t="shared" si="6"/>
        <v>強化</v>
      </c>
      <c r="G18" s="21">
        <f t="shared" si="7"/>
        <v>0</v>
      </c>
      <c r="H18" s="19"/>
      <c r="I18" s="19"/>
      <c r="J18" s="19"/>
      <c r="K18" s="23"/>
      <c r="L18" s="24"/>
      <c r="M18" s="25"/>
      <c r="N18" s="26"/>
      <c r="O18" s="27"/>
      <c r="P18" s="28"/>
      <c r="Q18" s="19"/>
      <c r="R18" s="29"/>
      <c r="S18" s="29"/>
      <c r="T18" s="20"/>
    </row>
    <row r="19" spans="1:20" ht="20.100000000000001" customHeight="1" x14ac:dyDescent="0.15">
      <c r="A19" s="22"/>
      <c r="B19" s="21">
        <f t="shared" si="4"/>
        <v>14</v>
      </c>
      <c r="C19" s="21" t="str">
        <f>IFERROR(INDEX(リスト!$B$3:$D$50,MATCH($I$2,リスト!$B$3:$B$50,0),2),"")</f>
        <v/>
      </c>
      <c r="D19" s="21" t="str">
        <f>IFERROR(INDEX(リスト!$B$3:$D$50,MATCH($I$2,リスト!$B$3:$B$50,0),3),"")</f>
        <v/>
      </c>
      <c r="E19" s="21" t="str">
        <f t="shared" si="5"/>
        <v>成年女子</v>
      </c>
      <c r="F19" s="21" t="str">
        <f t="shared" si="6"/>
        <v>強化</v>
      </c>
      <c r="G19" s="21">
        <f t="shared" si="7"/>
        <v>0</v>
      </c>
      <c r="H19" s="19"/>
      <c r="I19" s="19"/>
      <c r="J19" s="19"/>
      <c r="K19" s="23"/>
      <c r="L19" s="24"/>
      <c r="M19" s="25"/>
      <c r="N19" s="26"/>
      <c r="O19" s="27"/>
      <c r="P19" s="28"/>
      <c r="Q19" s="19"/>
      <c r="R19" s="29"/>
      <c r="S19" s="29"/>
      <c r="T19" s="20"/>
    </row>
    <row r="20" spans="1:20" ht="20.100000000000001" customHeight="1" x14ac:dyDescent="0.15">
      <c r="A20" s="22"/>
      <c r="B20" s="21">
        <f t="shared" si="4"/>
        <v>15</v>
      </c>
      <c r="C20" s="21" t="str">
        <f>IFERROR(INDEX(リスト!$B$3:$D$50,MATCH($I$2,リスト!$B$3:$B$50,0),2),"")</f>
        <v/>
      </c>
      <c r="D20" s="21" t="str">
        <f>IFERROR(INDEX(リスト!$B$3:$D$50,MATCH($I$2,リスト!$B$3:$B$50,0),3),"")</f>
        <v/>
      </c>
      <c r="E20" s="21" t="str">
        <f t="shared" si="5"/>
        <v>成年女子</v>
      </c>
      <c r="F20" s="21" t="str">
        <f t="shared" si="6"/>
        <v>強化</v>
      </c>
      <c r="G20" s="21">
        <f t="shared" si="7"/>
        <v>0</v>
      </c>
      <c r="H20" s="19"/>
      <c r="I20" s="19"/>
      <c r="J20" s="19"/>
      <c r="K20" s="23"/>
      <c r="L20" s="24"/>
      <c r="M20" s="25"/>
      <c r="N20" s="26"/>
      <c r="O20" s="27"/>
      <c r="P20" s="28"/>
      <c r="Q20" s="19"/>
      <c r="R20" s="29"/>
      <c r="S20" s="29"/>
      <c r="T20" s="20"/>
    </row>
    <row r="21" spans="1:20" ht="20.100000000000001" customHeight="1" x14ac:dyDescent="0.15">
      <c r="A21" s="22"/>
      <c r="B21" s="21">
        <f t="shared" si="4"/>
        <v>16</v>
      </c>
      <c r="C21" s="21" t="str">
        <f>IFERROR(INDEX(リスト!$B$3:$D$50,MATCH($I$2,リスト!$B$3:$B$50,0),2),"")</f>
        <v/>
      </c>
      <c r="D21" s="21" t="str">
        <f>IFERROR(INDEX(リスト!$B$3:$D$50,MATCH($I$2,リスト!$B$3:$B$50,0),3),"")</f>
        <v/>
      </c>
      <c r="E21" s="21" t="str">
        <f t="shared" si="5"/>
        <v>成年女子</v>
      </c>
      <c r="F21" s="21" t="str">
        <f t="shared" si="6"/>
        <v>強化</v>
      </c>
      <c r="G21" s="21">
        <f t="shared" si="7"/>
        <v>0</v>
      </c>
      <c r="H21" s="19"/>
      <c r="I21" s="19"/>
      <c r="J21" s="19"/>
      <c r="K21" s="23"/>
      <c r="L21" s="24"/>
      <c r="M21" s="25"/>
      <c r="N21" s="26"/>
      <c r="O21" s="27"/>
      <c r="P21" s="28"/>
      <c r="Q21" s="19"/>
      <c r="R21" s="29"/>
      <c r="S21" s="29"/>
      <c r="T21" s="20"/>
    </row>
    <row r="22" spans="1:20" ht="20.100000000000001" customHeight="1" x14ac:dyDescent="0.15">
      <c r="A22" s="22"/>
      <c r="B22" s="21">
        <f t="shared" si="4"/>
        <v>17</v>
      </c>
      <c r="C22" s="21" t="str">
        <f>IFERROR(INDEX(リスト!$B$3:$D$50,MATCH($I$2,リスト!$B$3:$B$50,0),2),"")</f>
        <v/>
      </c>
      <c r="D22" s="21" t="str">
        <f>IFERROR(INDEX(リスト!$B$3:$D$50,MATCH($I$2,リスト!$B$3:$B$50,0),3),"")</f>
        <v/>
      </c>
      <c r="E22" s="21" t="str">
        <f t="shared" si="5"/>
        <v>成年女子</v>
      </c>
      <c r="F22" s="21" t="str">
        <f t="shared" si="6"/>
        <v>強化</v>
      </c>
      <c r="G22" s="21">
        <f t="shared" si="7"/>
        <v>0</v>
      </c>
      <c r="H22" s="19"/>
      <c r="I22" s="19"/>
      <c r="J22" s="19"/>
      <c r="K22" s="23"/>
      <c r="L22" s="24"/>
      <c r="M22" s="25"/>
      <c r="N22" s="26"/>
      <c r="O22" s="27"/>
      <c r="P22" s="28"/>
      <c r="Q22" s="19"/>
      <c r="R22" s="29"/>
      <c r="S22" s="29"/>
      <c r="T22" s="20"/>
    </row>
    <row r="23" spans="1:20" ht="20.100000000000001" customHeight="1" x14ac:dyDescent="0.15">
      <c r="A23" s="22"/>
      <c r="B23" s="21">
        <f t="shared" si="4"/>
        <v>18</v>
      </c>
      <c r="C23" s="21" t="str">
        <f>IFERROR(INDEX(リスト!$B$3:$D$50,MATCH($I$2,リスト!$B$3:$B$50,0),2),"")</f>
        <v/>
      </c>
      <c r="D23" s="21" t="str">
        <f>IFERROR(INDEX(リスト!$B$3:$D$50,MATCH($I$2,リスト!$B$3:$B$50,0),3),"")</f>
        <v/>
      </c>
      <c r="E23" s="21" t="str">
        <f t="shared" si="5"/>
        <v>成年女子</v>
      </c>
      <c r="F23" s="21" t="str">
        <f t="shared" si="6"/>
        <v>強化</v>
      </c>
      <c r="G23" s="21">
        <f t="shared" si="7"/>
        <v>0</v>
      </c>
      <c r="H23" s="19"/>
      <c r="I23" s="19"/>
      <c r="J23" s="19"/>
      <c r="K23" s="23"/>
      <c r="L23" s="24"/>
      <c r="M23" s="25"/>
      <c r="N23" s="26"/>
      <c r="O23" s="27"/>
      <c r="P23" s="28"/>
      <c r="Q23" s="19"/>
      <c r="R23" s="29"/>
      <c r="S23" s="29"/>
      <c r="T23" s="20"/>
    </row>
    <row r="24" spans="1:20" ht="20.100000000000001" customHeight="1" x14ac:dyDescent="0.15">
      <c r="A24" s="22"/>
      <c r="B24" s="21">
        <f t="shared" si="4"/>
        <v>19</v>
      </c>
      <c r="C24" s="21" t="str">
        <f>IFERROR(INDEX(リスト!$B$3:$D$50,MATCH($I$2,リスト!$B$3:$B$50,0),2),"")</f>
        <v/>
      </c>
      <c r="D24" s="21" t="str">
        <f>IFERROR(INDEX(リスト!$B$3:$D$50,MATCH($I$2,リスト!$B$3:$B$50,0),3),"")</f>
        <v/>
      </c>
      <c r="E24" s="21" t="str">
        <f t="shared" si="5"/>
        <v>成年女子</v>
      </c>
      <c r="F24" s="21" t="str">
        <f t="shared" si="6"/>
        <v>強化</v>
      </c>
      <c r="G24" s="21">
        <f t="shared" si="7"/>
        <v>0</v>
      </c>
      <c r="H24" s="19"/>
      <c r="I24" s="19"/>
      <c r="J24" s="19"/>
      <c r="K24" s="23"/>
      <c r="L24" s="24"/>
      <c r="M24" s="25"/>
      <c r="N24" s="26"/>
      <c r="O24" s="27"/>
      <c r="P24" s="28"/>
      <c r="Q24" s="19"/>
      <c r="R24" s="29"/>
      <c r="S24" s="29"/>
      <c r="T24" s="20"/>
    </row>
    <row r="25" spans="1:20" ht="20.100000000000001" customHeight="1" x14ac:dyDescent="0.15">
      <c r="A25" s="21"/>
      <c r="B25" s="21">
        <f t="shared" si="0"/>
        <v>20</v>
      </c>
      <c r="C25" s="21" t="str">
        <f>IFERROR(INDEX(リスト!$B$3:$D$50,MATCH($I$2,リスト!$B$3:$B$50,0),2),"")</f>
        <v/>
      </c>
      <c r="D25" s="21" t="str">
        <f>IFERROR(INDEX(リスト!$B$3:$D$50,MATCH($I$2,リスト!$B$3:$B$50,0),3),"")</f>
        <v/>
      </c>
      <c r="E25" s="21" t="str">
        <f t="shared" si="1"/>
        <v>成年女子</v>
      </c>
      <c r="F25" s="21" t="str">
        <f t="shared" si="2"/>
        <v>強化</v>
      </c>
      <c r="G25" s="21">
        <f t="shared" si="3"/>
        <v>0</v>
      </c>
      <c r="H25" s="19"/>
      <c r="I25" s="19"/>
      <c r="J25" s="19"/>
      <c r="K25" s="23"/>
      <c r="L25" s="24"/>
      <c r="M25" s="25"/>
      <c r="N25" s="26"/>
      <c r="O25" s="27"/>
      <c r="P25" s="28"/>
      <c r="Q25" s="19"/>
      <c r="R25" s="29"/>
      <c r="S25" s="29"/>
      <c r="T25" s="20"/>
    </row>
    <row r="26" spans="1:20" ht="20.100000000000001" customHeight="1" x14ac:dyDescent="0.15">
      <c r="B26" s="21">
        <f t="shared" si="0"/>
        <v>21</v>
      </c>
      <c r="C26" s="21" t="str">
        <f>IFERROR(INDEX(リスト!$B$3:$D$50,MATCH($I$2,リスト!$B$3:$B$50,0),2),"")</f>
        <v/>
      </c>
      <c r="D26" s="21" t="str">
        <f>IFERROR(INDEX(リスト!$B$3:$D$50,MATCH($I$2,リスト!$B$3:$B$50,0),3),"")</f>
        <v/>
      </c>
      <c r="E26" s="21" t="str">
        <f t="shared" si="1"/>
        <v>成年女子</v>
      </c>
      <c r="F26" s="21" t="str">
        <f t="shared" si="2"/>
        <v>強化</v>
      </c>
      <c r="G26" s="21">
        <f t="shared" si="3"/>
        <v>0</v>
      </c>
      <c r="H26" s="19"/>
      <c r="I26" s="19"/>
      <c r="J26" s="19"/>
      <c r="K26" s="23"/>
      <c r="L26" s="24"/>
      <c r="M26" s="25"/>
      <c r="N26" s="26"/>
      <c r="O26" s="27"/>
      <c r="P26" s="28"/>
      <c r="Q26" s="19"/>
      <c r="R26" s="29"/>
      <c r="S26" s="29"/>
      <c r="T26" s="20"/>
    </row>
    <row r="27" spans="1:20" ht="20.100000000000001" customHeight="1" x14ac:dyDescent="0.15">
      <c r="B27" s="21">
        <f t="shared" si="0"/>
        <v>22</v>
      </c>
      <c r="C27" s="21" t="str">
        <f>IFERROR(INDEX(リスト!$B$3:$D$50,MATCH($I$2,リスト!$B$3:$B$50,0),2),"")</f>
        <v/>
      </c>
      <c r="D27" s="21" t="str">
        <f>IFERROR(INDEX(リスト!$B$3:$D$50,MATCH($I$2,リスト!$B$3:$B$50,0),3),"")</f>
        <v/>
      </c>
      <c r="E27" s="21" t="str">
        <f t="shared" si="1"/>
        <v>成年女子</v>
      </c>
      <c r="F27" s="21" t="str">
        <f t="shared" si="2"/>
        <v>強化</v>
      </c>
      <c r="G27" s="21">
        <f t="shared" si="3"/>
        <v>0</v>
      </c>
      <c r="H27" s="19"/>
      <c r="I27" s="19"/>
      <c r="J27" s="19"/>
      <c r="K27" s="23"/>
      <c r="L27" s="24"/>
      <c r="M27" s="25"/>
      <c r="N27" s="26"/>
      <c r="O27" s="27"/>
      <c r="P27" s="28"/>
      <c r="Q27" s="19"/>
      <c r="R27" s="29"/>
      <c r="S27" s="29"/>
      <c r="T27" s="20"/>
    </row>
    <row r="28" spans="1:20" ht="20.100000000000001" customHeight="1" x14ac:dyDescent="0.15">
      <c r="B28" s="21">
        <f t="shared" si="0"/>
        <v>23</v>
      </c>
      <c r="C28" s="21" t="str">
        <f>IFERROR(INDEX(リスト!$B$3:$D$50,MATCH($I$2,リスト!$B$3:$B$50,0),2),"")</f>
        <v/>
      </c>
      <c r="D28" s="21" t="str">
        <f>IFERROR(INDEX(リスト!$B$3:$D$50,MATCH($I$2,リスト!$B$3:$B$50,0),3),"")</f>
        <v/>
      </c>
      <c r="E28" s="21" t="str">
        <f t="shared" si="1"/>
        <v>成年女子</v>
      </c>
      <c r="F28" s="21" t="str">
        <f t="shared" si="2"/>
        <v>強化</v>
      </c>
      <c r="G28" s="21">
        <f t="shared" si="3"/>
        <v>0</v>
      </c>
      <c r="H28" s="19"/>
      <c r="I28" s="19"/>
      <c r="J28" s="19"/>
      <c r="K28" s="23"/>
      <c r="L28" s="24"/>
      <c r="M28" s="25"/>
      <c r="N28" s="26"/>
      <c r="O28" s="27"/>
      <c r="P28" s="28"/>
      <c r="Q28" s="19"/>
      <c r="R28" s="29"/>
      <c r="S28" s="29"/>
      <c r="T28" s="20"/>
    </row>
    <row r="29" spans="1:20" ht="20.100000000000001" customHeight="1" x14ac:dyDescent="0.15">
      <c r="B29" s="21">
        <f t="shared" si="0"/>
        <v>24</v>
      </c>
      <c r="C29" s="21" t="str">
        <f>IFERROR(INDEX(リスト!$B$3:$D$50,MATCH($I$2,リスト!$B$3:$B$50,0),2),"")</f>
        <v/>
      </c>
      <c r="D29" s="21" t="str">
        <f>IFERROR(INDEX(リスト!$B$3:$D$50,MATCH($I$2,リスト!$B$3:$B$50,0),3),"")</f>
        <v/>
      </c>
      <c r="E29" s="21" t="str">
        <f t="shared" si="1"/>
        <v>成年女子</v>
      </c>
      <c r="F29" s="21" t="str">
        <f t="shared" si="2"/>
        <v>強化</v>
      </c>
      <c r="G29" s="21">
        <f t="shared" si="3"/>
        <v>0</v>
      </c>
      <c r="H29" s="19"/>
      <c r="I29" s="19"/>
      <c r="J29" s="19"/>
      <c r="K29" s="23"/>
      <c r="L29" s="24"/>
      <c r="M29" s="25"/>
      <c r="N29" s="26"/>
      <c r="O29" s="27"/>
      <c r="P29" s="28"/>
      <c r="Q29" s="19"/>
      <c r="R29" s="29"/>
      <c r="S29" s="29"/>
      <c r="T29" s="20"/>
    </row>
    <row r="30" spans="1:20" ht="20.100000000000001" customHeight="1" x14ac:dyDescent="0.15">
      <c r="B30" s="21">
        <f t="shared" si="0"/>
        <v>25</v>
      </c>
      <c r="C30" s="21" t="str">
        <f>IFERROR(INDEX(リスト!$B$3:$D$50,MATCH($I$2,リスト!$B$3:$B$50,0),2),"")</f>
        <v/>
      </c>
      <c r="D30" s="21" t="str">
        <f>IFERROR(INDEX(リスト!$B$3:$D$50,MATCH($I$2,リスト!$B$3:$B$50,0),3),"")</f>
        <v/>
      </c>
      <c r="E30" s="21" t="str">
        <f t="shared" si="1"/>
        <v>成年女子</v>
      </c>
      <c r="F30" s="21" t="str">
        <f t="shared" si="2"/>
        <v>強化</v>
      </c>
      <c r="G30" s="21">
        <f t="shared" si="3"/>
        <v>0</v>
      </c>
      <c r="H30" s="19"/>
      <c r="I30" s="19"/>
      <c r="J30" s="19"/>
      <c r="K30" s="23"/>
      <c r="L30" s="24"/>
      <c r="M30" s="25"/>
      <c r="N30" s="26"/>
      <c r="O30" s="27"/>
      <c r="P30" s="28"/>
      <c r="Q30" s="19"/>
      <c r="R30" s="29"/>
      <c r="S30" s="29"/>
      <c r="T30" s="20"/>
    </row>
    <row r="31" spans="1:20" ht="20.100000000000001" customHeight="1" x14ac:dyDescent="0.15">
      <c r="B31" s="21">
        <f t="shared" si="0"/>
        <v>26</v>
      </c>
      <c r="C31" s="21" t="str">
        <f>IFERROR(INDEX(リスト!$B$3:$D$50,MATCH($I$2,リスト!$B$3:$B$50,0),2),"")</f>
        <v/>
      </c>
      <c r="D31" s="21" t="str">
        <f>IFERROR(INDEX(リスト!$B$3:$D$50,MATCH($I$2,リスト!$B$3:$B$50,0),3),"")</f>
        <v/>
      </c>
      <c r="E31" s="21" t="str">
        <f t="shared" si="1"/>
        <v>成年女子</v>
      </c>
      <c r="F31" s="21" t="str">
        <f t="shared" si="2"/>
        <v>強化</v>
      </c>
      <c r="G31" s="21">
        <f t="shared" si="3"/>
        <v>0</v>
      </c>
      <c r="H31" s="19"/>
      <c r="I31" s="19"/>
      <c r="J31" s="19"/>
      <c r="K31" s="23"/>
      <c r="L31" s="24"/>
      <c r="M31" s="25"/>
      <c r="N31" s="26"/>
      <c r="O31" s="27"/>
      <c r="P31" s="28"/>
      <c r="Q31" s="19"/>
      <c r="R31" s="29"/>
      <c r="S31" s="29"/>
      <c r="T31" s="20"/>
    </row>
    <row r="32" spans="1:20" ht="20.100000000000001" customHeight="1" x14ac:dyDescent="0.15">
      <c r="B32" s="21">
        <f t="shared" si="0"/>
        <v>27</v>
      </c>
      <c r="C32" s="21" t="str">
        <f>IFERROR(INDEX(リスト!$B$3:$D$50,MATCH($I$2,リスト!$B$3:$B$50,0),2),"")</f>
        <v/>
      </c>
      <c r="D32" s="21" t="str">
        <f>IFERROR(INDEX(リスト!$B$3:$D$50,MATCH($I$2,リスト!$B$3:$B$50,0),3),"")</f>
        <v/>
      </c>
      <c r="E32" s="21" t="str">
        <f t="shared" si="1"/>
        <v>成年女子</v>
      </c>
      <c r="F32" s="21" t="str">
        <f t="shared" si="2"/>
        <v>強化</v>
      </c>
      <c r="G32" s="21">
        <f t="shared" si="3"/>
        <v>0</v>
      </c>
      <c r="H32" s="19"/>
      <c r="I32" s="19"/>
      <c r="J32" s="19"/>
      <c r="K32" s="23"/>
      <c r="L32" s="24"/>
      <c r="M32" s="25"/>
      <c r="N32" s="26"/>
      <c r="O32" s="27"/>
      <c r="P32" s="28"/>
      <c r="Q32" s="19"/>
      <c r="R32" s="29"/>
      <c r="S32" s="29"/>
      <c r="T32" s="20"/>
    </row>
    <row r="33" spans="2:20" ht="20.100000000000001" customHeight="1" x14ac:dyDescent="0.15">
      <c r="B33" s="21">
        <f t="shared" si="0"/>
        <v>28</v>
      </c>
      <c r="C33" s="21" t="str">
        <f>IFERROR(INDEX(リスト!$B$3:$D$50,MATCH($I$2,リスト!$B$3:$B$50,0),2),"")</f>
        <v/>
      </c>
      <c r="D33" s="21" t="str">
        <f>IFERROR(INDEX(リスト!$B$3:$D$50,MATCH($I$2,リスト!$B$3:$B$50,0),3),"")</f>
        <v/>
      </c>
      <c r="E33" s="21" t="str">
        <f t="shared" si="1"/>
        <v>成年女子</v>
      </c>
      <c r="F33" s="21" t="str">
        <f t="shared" si="2"/>
        <v>強化</v>
      </c>
      <c r="G33" s="21">
        <f t="shared" si="3"/>
        <v>0</v>
      </c>
      <c r="H33" s="19"/>
      <c r="I33" s="19"/>
      <c r="J33" s="19"/>
      <c r="K33" s="23"/>
      <c r="L33" s="24"/>
      <c r="M33" s="25"/>
      <c r="N33" s="26"/>
      <c r="O33" s="27"/>
      <c r="P33" s="28"/>
      <c r="Q33" s="19"/>
      <c r="R33" s="29"/>
      <c r="S33" s="29"/>
      <c r="T33" s="20"/>
    </row>
    <row r="34" spans="2:20" ht="20.100000000000001" customHeight="1" x14ac:dyDescent="0.15">
      <c r="B34" s="21">
        <f t="shared" si="0"/>
        <v>29</v>
      </c>
      <c r="C34" s="21" t="str">
        <f>IFERROR(INDEX(リスト!$B$3:$D$50,MATCH($I$2,リスト!$B$3:$B$50,0),2),"")</f>
        <v/>
      </c>
      <c r="D34" s="21" t="str">
        <f>IFERROR(INDEX(リスト!$B$3:$D$50,MATCH($I$2,リスト!$B$3:$B$50,0),3),"")</f>
        <v/>
      </c>
      <c r="E34" s="21" t="str">
        <f t="shared" si="1"/>
        <v>成年女子</v>
      </c>
      <c r="F34" s="21" t="str">
        <f t="shared" si="2"/>
        <v>強化</v>
      </c>
      <c r="G34" s="21">
        <f t="shared" si="3"/>
        <v>0</v>
      </c>
      <c r="H34" s="19"/>
      <c r="I34" s="19"/>
      <c r="J34" s="19"/>
      <c r="K34" s="23"/>
      <c r="L34" s="24"/>
      <c r="M34" s="25"/>
      <c r="N34" s="26"/>
      <c r="O34" s="27"/>
      <c r="P34" s="28"/>
      <c r="Q34" s="19"/>
      <c r="R34" s="29"/>
      <c r="S34" s="29"/>
      <c r="T34" s="20"/>
    </row>
    <row r="35" spans="2:20" ht="20.100000000000001" customHeight="1" x14ac:dyDescent="0.15">
      <c r="B35" s="21">
        <f t="shared" si="0"/>
        <v>30</v>
      </c>
      <c r="C35" s="21" t="str">
        <f>IFERROR(INDEX(リスト!$B$3:$D$50,MATCH($I$2,リスト!$B$3:$B$50,0),2),"")</f>
        <v/>
      </c>
      <c r="D35" s="21" t="str">
        <f>IFERROR(INDEX(リスト!$B$3:$D$50,MATCH($I$2,リスト!$B$3:$B$50,0),3),"")</f>
        <v/>
      </c>
      <c r="E35" s="21" t="str">
        <f t="shared" si="1"/>
        <v>成年女子</v>
      </c>
      <c r="F35" s="21" t="str">
        <f t="shared" si="2"/>
        <v>強化</v>
      </c>
      <c r="G35" s="21">
        <f t="shared" si="3"/>
        <v>0</v>
      </c>
      <c r="H35" s="19"/>
      <c r="I35" s="19"/>
      <c r="J35" s="19"/>
      <c r="K35" s="23"/>
      <c r="L35" s="24"/>
      <c r="M35" s="25"/>
      <c r="N35" s="26"/>
      <c r="O35" s="27"/>
      <c r="P35" s="28"/>
      <c r="Q35" s="19"/>
      <c r="R35" s="29"/>
      <c r="S35" s="29"/>
      <c r="T35" s="20"/>
    </row>
    <row r="36" spans="2:20" ht="20.100000000000001" customHeight="1" x14ac:dyDescent="0.15">
      <c r="B36" s="21">
        <f t="shared" si="0"/>
        <v>31</v>
      </c>
      <c r="C36" s="21" t="str">
        <f>IFERROR(INDEX(リスト!$B$3:$D$50,MATCH($I$2,リスト!$B$3:$B$50,0),2),"")</f>
        <v/>
      </c>
      <c r="D36" s="21" t="str">
        <f>IFERROR(INDEX(リスト!$B$3:$D$50,MATCH($I$2,リスト!$B$3:$B$50,0),3),"")</f>
        <v/>
      </c>
      <c r="E36" s="21" t="str">
        <f t="shared" si="1"/>
        <v>成年女子</v>
      </c>
      <c r="F36" s="21" t="str">
        <f t="shared" si="2"/>
        <v>強化</v>
      </c>
      <c r="G36" s="21">
        <f t="shared" si="3"/>
        <v>0</v>
      </c>
      <c r="H36" s="19"/>
      <c r="I36" s="19"/>
      <c r="J36" s="19"/>
      <c r="K36" s="23"/>
      <c r="L36" s="24"/>
      <c r="M36" s="25"/>
      <c r="N36" s="26"/>
      <c r="O36" s="27"/>
      <c r="P36" s="28"/>
      <c r="Q36" s="19"/>
      <c r="R36" s="29"/>
      <c r="S36" s="29"/>
      <c r="T36" s="20"/>
    </row>
    <row r="37" spans="2:20" ht="20.100000000000001" customHeight="1" x14ac:dyDescent="0.15">
      <c r="B37" s="21">
        <f t="shared" si="0"/>
        <v>32</v>
      </c>
      <c r="C37" s="21" t="str">
        <f>IFERROR(INDEX(リスト!$B$3:$D$50,MATCH($I$2,リスト!$B$3:$B$50,0),2),"")</f>
        <v/>
      </c>
      <c r="D37" s="21" t="str">
        <f>IFERROR(INDEX(リスト!$B$3:$D$50,MATCH($I$2,リスト!$B$3:$B$50,0),3),"")</f>
        <v/>
      </c>
      <c r="E37" s="21" t="str">
        <f t="shared" si="1"/>
        <v>成年女子</v>
      </c>
      <c r="F37" s="21" t="str">
        <f t="shared" si="2"/>
        <v>強化</v>
      </c>
      <c r="G37" s="21">
        <f t="shared" si="3"/>
        <v>0</v>
      </c>
      <c r="H37" s="19"/>
      <c r="I37" s="19"/>
      <c r="J37" s="19"/>
      <c r="K37" s="23"/>
      <c r="L37" s="24"/>
      <c r="M37" s="25"/>
      <c r="N37" s="26"/>
      <c r="O37" s="27"/>
      <c r="P37" s="28"/>
      <c r="Q37" s="19"/>
      <c r="R37" s="29"/>
      <c r="S37" s="29"/>
      <c r="T37" s="20"/>
    </row>
    <row r="38" spans="2:20" ht="20.100000000000001" customHeight="1" x14ac:dyDescent="0.15">
      <c r="B38" s="21">
        <f t="shared" si="0"/>
        <v>33</v>
      </c>
      <c r="C38" s="21" t="str">
        <f>IFERROR(INDEX(リスト!$B$3:$D$50,MATCH($I$2,リスト!$B$3:$B$50,0),2),"")</f>
        <v/>
      </c>
      <c r="D38" s="21" t="str">
        <f>IFERROR(INDEX(リスト!$B$3:$D$50,MATCH($I$2,リスト!$B$3:$B$50,0),3),"")</f>
        <v/>
      </c>
      <c r="E38" s="21" t="str">
        <f t="shared" si="1"/>
        <v>成年女子</v>
      </c>
      <c r="F38" s="21" t="str">
        <f t="shared" si="2"/>
        <v>強化</v>
      </c>
      <c r="G38" s="21">
        <f t="shared" si="3"/>
        <v>0</v>
      </c>
      <c r="H38" s="19"/>
      <c r="I38" s="19"/>
      <c r="J38" s="19"/>
      <c r="K38" s="23"/>
      <c r="L38" s="24"/>
      <c r="M38" s="25"/>
      <c r="N38" s="26"/>
      <c r="O38" s="27"/>
      <c r="P38" s="28"/>
      <c r="Q38" s="19"/>
      <c r="R38" s="29"/>
      <c r="S38" s="29"/>
      <c r="T38" s="20"/>
    </row>
    <row r="39" spans="2:20" ht="20.100000000000001" customHeight="1" x14ac:dyDescent="0.15">
      <c r="B39" s="21">
        <f t="shared" si="0"/>
        <v>34</v>
      </c>
      <c r="C39" s="21" t="str">
        <f>IFERROR(INDEX(リスト!$B$3:$D$50,MATCH($I$2,リスト!$B$3:$B$50,0),2),"")</f>
        <v/>
      </c>
      <c r="D39" s="21" t="str">
        <f>IFERROR(INDEX(リスト!$B$3:$D$50,MATCH($I$2,リスト!$B$3:$B$50,0),3),"")</f>
        <v/>
      </c>
      <c r="E39" s="21" t="str">
        <f t="shared" si="1"/>
        <v>成年女子</v>
      </c>
      <c r="F39" s="21" t="str">
        <f t="shared" si="2"/>
        <v>強化</v>
      </c>
      <c r="G39" s="21">
        <f t="shared" si="3"/>
        <v>0</v>
      </c>
      <c r="H39" s="19"/>
      <c r="I39" s="19"/>
      <c r="J39" s="19"/>
      <c r="K39" s="23"/>
      <c r="L39" s="24"/>
      <c r="M39" s="25"/>
      <c r="N39" s="26"/>
      <c r="O39" s="27"/>
      <c r="P39" s="28"/>
      <c r="Q39" s="19"/>
      <c r="R39" s="29"/>
      <c r="S39" s="29"/>
      <c r="T39" s="20"/>
    </row>
    <row r="40" spans="2:20" ht="20.100000000000001" customHeight="1" x14ac:dyDescent="0.15">
      <c r="B40" s="21">
        <f t="shared" si="0"/>
        <v>35</v>
      </c>
      <c r="C40" s="21" t="str">
        <f>IFERROR(INDEX(リスト!$B$3:$D$50,MATCH($I$2,リスト!$B$3:$B$50,0),2),"")</f>
        <v/>
      </c>
      <c r="D40" s="21" t="str">
        <f>IFERROR(INDEX(リスト!$B$3:$D$50,MATCH($I$2,リスト!$B$3:$B$50,0),3),"")</f>
        <v/>
      </c>
      <c r="E40" s="21" t="str">
        <f t="shared" si="1"/>
        <v>成年女子</v>
      </c>
      <c r="F40" s="21" t="str">
        <f t="shared" si="2"/>
        <v>強化</v>
      </c>
      <c r="G40" s="21">
        <f t="shared" si="3"/>
        <v>0</v>
      </c>
      <c r="H40" s="19"/>
      <c r="I40" s="19"/>
      <c r="J40" s="19"/>
      <c r="K40" s="23"/>
      <c r="L40" s="24"/>
      <c r="M40" s="25"/>
      <c r="N40" s="26"/>
      <c r="O40" s="27"/>
      <c r="P40" s="28"/>
      <c r="Q40" s="19"/>
      <c r="R40" s="29"/>
      <c r="S40" s="29"/>
      <c r="T40" s="20"/>
    </row>
    <row r="41" spans="2:20" ht="20.100000000000001" customHeight="1" x14ac:dyDescent="0.15">
      <c r="B41" s="21">
        <f t="shared" si="0"/>
        <v>36</v>
      </c>
      <c r="C41" s="21" t="str">
        <f>IFERROR(INDEX(リスト!$B$3:$D$50,MATCH($I$2,リスト!$B$3:$B$50,0),2),"")</f>
        <v/>
      </c>
      <c r="D41" s="21" t="str">
        <f>IFERROR(INDEX(リスト!$B$3:$D$50,MATCH($I$2,リスト!$B$3:$B$50,0),3),"")</f>
        <v/>
      </c>
      <c r="E41" s="21" t="str">
        <f t="shared" si="1"/>
        <v>成年女子</v>
      </c>
      <c r="F41" s="21" t="str">
        <f t="shared" si="2"/>
        <v>強化</v>
      </c>
      <c r="G41" s="21">
        <f t="shared" si="3"/>
        <v>0</v>
      </c>
      <c r="H41" s="19"/>
      <c r="I41" s="19"/>
      <c r="J41" s="19"/>
      <c r="K41" s="23"/>
      <c r="L41" s="24"/>
      <c r="M41" s="25"/>
      <c r="N41" s="26"/>
      <c r="O41" s="27"/>
      <c r="P41" s="28"/>
      <c r="Q41" s="19"/>
      <c r="R41" s="29"/>
      <c r="S41" s="29"/>
      <c r="T41" s="20"/>
    </row>
    <row r="42" spans="2:20" ht="20.100000000000001" customHeight="1" x14ac:dyDescent="0.15">
      <c r="B42" s="21" t="s">
        <v>14</v>
      </c>
      <c r="C42" s="21"/>
      <c r="D42" s="21"/>
      <c r="E42" s="21"/>
      <c r="F42" s="21"/>
      <c r="G42" s="21"/>
      <c r="H42" s="21"/>
      <c r="I42" s="21"/>
      <c r="J42" s="21"/>
      <c r="K42" s="30"/>
      <c r="L42" s="30"/>
      <c r="M42" s="31"/>
      <c r="N42" s="30"/>
      <c r="O42" s="32"/>
      <c r="P42" s="33"/>
      <c r="Q42" s="21"/>
      <c r="R42" s="34">
        <f>SUBTOTAL(109,テーブル14[経費])</f>
        <v>0</v>
      </c>
      <c r="S42" s="35">
        <f>SUBTOTAL(109,テーブル14[補助金])</f>
        <v>0</v>
      </c>
      <c r="T42" s="21"/>
    </row>
    <row r="43" spans="2:20" ht="20.100000000000001" customHeight="1" x14ac:dyDescent="0.15">
      <c r="B43" s="17"/>
      <c r="C43" s="17"/>
      <c r="D43" s="17"/>
      <c r="E43" s="17"/>
      <c r="F43" s="17"/>
      <c r="G43" s="17"/>
      <c r="H43" s="9"/>
      <c r="I43" s="9"/>
      <c r="J43" s="10"/>
      <c r="K43" s="5"/>
      <c r="L43" s="5"/>
      <c r="M43" s="5"/>
      <c r="N43" s="5"/>
      <c r="O43" s="5"/>
      <c r="P43" s="5"/>
      <c r="Q43" s="11"/>
      <c r="R43" s="12"/>
      <c r="S43" s="13"/>
      <c r="T43" s="8"/>
    </row>
    <row r="44" spans="2:20" ht="20.100000000000001" customHeight="1" x14ac:dyDescent="0.15">
      <c r="B44" s="17"/>
      <c r="C44" s="17"/>
      <c r="D44" s="17"/>
      <c r="E44" s="17"/>
      <c r="F44" s="17"/>
      <c r="G44" s="17"/>
      <c r="H44" s="9"/>
      <c r="I44" s="9"/>
      <c r="J44" s="10"/>
      <c r="K44" s="5"/>
      <c r="L44" s="5"/>
      <c r="M44" s="5"/>
      <c r="N44" s="5"/>
      <c r="O44" s="5"/>
      <c r="P44" s="5"/>
      <c r="Q44" s="11"/>
      <c r="R44" s="12"/>
      <c r="S44" s="13"/>
      <c r="T44" s="8"/>
    </row>
  </sheetData>
  <sheetProtection insertColumns="0" insertRows="0" deleteColumns="0" deleteRows="0" sort="0"/>
  <mergeCells count="6">
    <mergeCell ref="B2:H2"/>
    <mergeCell ref="I2:L2"/>
    <mergeCell ref="N2:P2"/>
    <mergeCell ref="B3:H3"/>
    <mergeCell ref="I3:L3"/>
    <mergeCell ref="N3:P3"/>
  </mergeCells>
  <phoneticPr fontId="2"/>
  <conditionalFormatting sqref="A6:A24">
    <cfRule type="notContainsErrors" dxfId="35" priority="2">
      <formula>NOT(ISERROR(A6))</formula>
    </cfRule>
  </conditionalFormatting>
  <conditionalFormatting sqref="B6:T41">
    <cfRule type="expression" dxfId="34" priority="4">
      <formula>#REF!="中止"</formula>
    </cfRule>
  </conditionalFormatting>
  <conditionalFormatting sqref="H6:T41">
    <cfRule type="expression" dxfId="33" priority="1">
      <formula>OR(MOD(SUBTOTAL(3,$B$6:$B6),10)&gt;5,MOD(SUBTOTAL(3,$B$6:$B6),10)=0)=TRUE</formula>
    </cfRule>
  </conditionalFormatting>
  <conditionalFormatting sqref="I2:P3">
    <cfRule type="containsBlanks" dxfId="32" priority="3">
      <formula>LEN(TRIM(I2))=0</formula>
    </cfRule>
  </conditionalFormatting>
  <dataValidations count="8">
    <dataValidation type="list" allowBlank="1" showInputMessage="1" showErrorMessage="1" prompt="プルダウンより選択" sqref="N2:P2" xr:uid="{9F71DA5A-63BF-41C8-AF91-7A5725CE8038}">
      <formula1>"成年男子,成年女子,成年男女,男子,女子,少年男子,少年女子,少年男女"</formula1>
    </dataValidation>
    <dataValidation type="list" allowBlank="1" showInputMessage="1" showErrorMessage="1" prompt="プルダウンより選択" sqref="N3:P3" xr:uid="{E3551534-5463-4005-8756-6E82D6634C09}">
      <formula1>"強化,育成,発掘"</formula1>
    </dataValidation>
    <dataValidation imeMode="hiragana" allowBlank="1" showInputMessage="1" showErrorMessage="1" promptTitle="場所の入力" prompt="施設名等（都道府県名）で入力_x000a_例：県立総合体育館（広島）" sqref="Q6:Q41" xr:uid="{D3464CA9-001A-407B-B788-8DDF1EE2CA6D}"/>
    <dataValidation type="whole" errorStyle="warning" allowBlank="1" showInputMessage="1" showErrorMessage="1" error="金額（数字）を入力してください。" sqref="R6:S41" xr:uid="{317EA9AC-F8B3-4F53-B9B6-6909FAF526B8}">
      <formula1>0</formula1>
      <formula2>10000000</formula2>
    </dataValidation>
    <dataValidation type="whole" errorStyle="warning" allowBlank="1" showInputMessage="1" showErrorMessage="1" errorTitle="無効な値" error="数字のみを入力してください。" sqref="K6:P41" xr:uid="{E0E955D5-20A0-48EA-B56C-8A49ED17A03A}">
      <formula1>1</formula1>
      <formula2>999</formula2>
    </dataValidation>
    <dataValidation type="list" allowBlank="1" showInputMessage="1" sqref="J6:J41" xr:uid="{0D412DAD-9427-4476-ADAD-B17F7E05E1AB}">
      <formula1>"①合宿,①練習会,②県外チーム招待,③トップコーチ招聘,④スポーツ教室,⑤指導者養成"</formula1>
    </dataValidation>
    <dataValidation type="list" allowBlank="1" showInputMessage="1" sqref="I6:I41" xr:uid="{1EF7FFEB-1E8D-425D-ADA8-3D53F8E197CE}">
      <formula1>"上旬,中旬,下旬,月間"</formula1>
    </dataValidation>
    <dataValidation type="whole" allowBlank="1" showInputMessage="1" showErrorMessage="1" errorTitle="無効な値" error="1～12までの整数を入力してください。" sqref="H6:H41" xr:uid="{3B30030F-D5B8-4D51-A15B-EFF88E8DEF5A}">
      <formula1>1</formula1>
      <formula2>12</formula2>
    </dataValidation>
  </dataValidations>
  <printOptions horizontalCentered="1"/>
  <pageMargins left="0.25" right="0.25" top="0.75" bottom="0.75" header="0.3" footer="0.3"/>
  <pageSetup paperSize="9" scale="82" orientation="landscape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より選択" xr:uid="{ECA9EB12-2C7F-460C-BB15-8B03C2D87D78}">
          <x14:formula1>
            <xm:f>リスト!$B$3:$B$50</xm:f>
          </x14:formula1>
          <xm:sqref>I2:L2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553E4-23F8-491A-8C9D-26AE9606459F}">
  <sheetPr>
    <tabColor theme="5" tint="0.59999389629810485"/>
    <pageSetUpPr fitToPage="1"/>
  </sheetPr>
  <dimension ref="A1:V44"/>
  <sheetViews>
    <sheetView showGridLines="0" zoomScaleNormal="100" zoomScaleSheetLayoutView="100" workbookViewId="0">
      <selection activeCell="U4" sqref="U4"/>
    </sheetView>
  </sheetViews>
  <sheetFormatPr defaultRowHeight="20.100000000000001" customHeight="1" outlineLevelCol="1" x14ac:dyDescent="0.15"/>
  <cols>
    <col min="1" max="1" width="3.875" customWidth="1"/>
    <col min="2" max="2" width="6.625" style="16" customWidth="1"/>
    <col min="3" max="7" width="6.625" style="16" hidden="1" customWidth="1" outlineLevel="1"/>
    <col min="8" max="8" width="6.625" style="2" customWidth="1" collapsed="1"/>
    <col min="9" max="9" width="6.625" style="2" customWidth="1"/>
    <col min="10" max="10" width="15.625" customWidth="1"/>
    <col min="11" max="12" width="6.625" customWidth="1"/>
    <col min="13" max="13" width="6.625" style="4" customWidth="1"/>
    <col min="14" max="16" width="6.625" style="3" customWidth="1"/>
    <col min="17" max="17" width="30.625" style="3" customWidth="1"/>
    <col min="18" max="19" width="12.625" style="3" customWidth="1"/>
    <col min="20" max="20" width="30.625" style="6" customWidth="1"/>
    <col min="21" max="21" width="14.125" customWidth="1"/>
    <col min="22" max="22" width="9.375" style="2" customWidth="1"/>
    <col min="24" max="25" width="16.5" bestFit="1" customWidth="1"/>
  </cols>
  <sheetData>
    <row r="1" spans="1:22" ht="30" customHeight="1" thickBot="1" x14ac:dyDescent="0.2">
      <c r="B1" s="15"/>
      <c r="C1" s="15"/>
      <c r="D1" s="15"/>
      <c r="E1" s="15"/>
      <c r="F1" s="15"/>
      <c r="G1" s="15"/>
      <c r="T1" s="46"/>
    </row>
    <row r="2" spans="1:22" ht="27.95" customHeight="1" thickBot="1" x14ac:dyDescent="0.2">
      <c r="B2" s="78" t="s">
        <v>159</v>
      </c>
      <c r="C2" s="79"/>
      <c r="D2" s="79"/>
      <c r="E2" s="79"/>
      <c r="F2" s="79"/>
      <c r="G2" s="79"/>
      <c r="H2" s="80"/>
      <c r="I2" s="84"/>
      <c r="J2" s="85"/>
      <c r="K2" s="85"/>
      <c r="L2" s="86"/>
      <c r="M2" s="42" t="s">
        <v>17</v>
      </c>
      <c r="N2" s="87" t="s">
        <v>168</v>
      </c>
      <c r="O2" s="88"/>
      <c r="P2" s="89"/>
      <c r="S2" s="5"/>
      <c r="T2" s="46" t="s">
        <v>172</v>
      </c>
      <c r="U2" s="14"/>
    </row>
    <row r="3" spans="1:22" ht="27.95" customHeight="1" thickBot="1" x14ac:dyDescent="0.2">
      <c r="B3" s="81" t="s">
        <v>16</v>
      </c>
      <c r="C3" s="82"/>
      <c r="D3" s="82"/>
      <c r="E3" s="82"/>
      <c r="F3" s="82"/>
      <c r="G3" s="82"/>
      <c r="H3" s="83"/>
      <c r="I3" s="84"/>
      <c r="J3" s="85"/>
      <c r="K3" s="85"/>
      <c r="L3" s="86"/>
      <c r="M3" s="42" t="s">
        <v>18</v>
      </c>
      <c r="N3" s="87" t="s">
        <v>166</v>
      </c>
      <c r="O3" s="88"/>
      <c r="P3" s="89"/>
      <c r="Q3" s="5"/>
      <c r="R3" s="5"/>
      <c r="S3" s="5"/>
      <c r="T3" s="7"/>
      <c r="U3" s="14"/>
    </row>
    <row r="4" spans="1:22" ht="14.1" customHeight="1" x14ac:dyDescent="0.15"/>
    <row r="5" spans="1:22" s="1" customFormat="1" ht="33" customHeight="1" x14ac:dyDescent="0.15">
      <c r="A5" s="18"/>
      <c r="B5" s="36" t="s">
        <v>20</v>
      </c>
      <c r="C5" s="36" t="s">
        <v>160</v>
      </c>
      <c r="D5" s="36" t="s">
        <v>161</v>
      </c>
      <c r="E5" s="36" t="s">
        <v>17</v>
      </c>
      <c r="F5" s="36" t="s">
        <v>18</v>
      </c>
      <c r="G5" s="36" t="s">
        <v>162</v>
      </c>
      <c r="H5" s="37" t="s">
        <v>0</v>
      </c>
      <c r="I5" s="37" t="s">
        <v>15</v>
      </c>
      <c r="J5" s="37" t="s">
        <v>1</v>
      </c>
      <c r="K5" s="37" t="s">
        <v>2</v>
      </c>
      <c r="L5" s="37" t="s">
        <v>3</v>
      </c>
      <c r="M5" s="38" t="s">
        <v>4</v>
      </c>
      <c r="N5" s="37" t="s">
        <v>5</v>
      </c>
      <c r="O5" s="39" t="s">
        <v>19</v>
      </c>
      <c r="P5" s="40" t="s">
        <v>21</v>
      </c>
      <c r="Q5" s="37" t="s">
        <v>6</v>
      </c>
      <c r="R5" s="37" t="s">
        <v>23</v>
      </c>
      <c r="S5" s="37" t="s">
        <v>7</v>
      </c>
      <c r="T5" s="41" t="s">
        <v>22</v>
      </c>
    </row>
    <row r="6" spans="1:22" ht="20.100000000000001" customHeight="1" x14ac:dyDescent="0.15">
      <c r="A6" s="22"/>
      <c r="B6" s="44">
        <f t="shared" ref="B6:B41" si="0">ROW()-5</f>
        <v>1</v>
      </c>
      <c r="C6" s="21" t="str">
        <f>IFERROR(INDEX(リスト!$B$3:$D$50,MATCH($I$2,リスト!$B$3:$B$50,0),2),"")</f>
        <v/>
      </c>
      <c r="D6" s="21" t="str">
        <f>IFERROR(INDEX(リスト!$B$3:$D$50,MATCH($I$2,リスト!$B$3:$B$50,0),3),"")</f>
        <v/>
      </c>
      <c r="E6" s="21" t="str">
        <f t="shared" ref="E6:E41" si="1">$N$2</f>
        <v>少年男子</v>
      </c>
      <c r="F6" s="21" t="str">
        <f t="shared" ref="F6:F41" si="2">$N$3</f>
        <v>強化</v>
      </c>
      <c r="G6" s="21">
        <f t="shared" ref="G6:G41" si="3">$I$3</f>
        <v>0</v>
      </c>
      <c r="H6" s="19"/>
      <c r="I6" s="19"/>
      <c r="J6" s="19"/>
      <c r="K6" s="23"/>
      <c r="L6" s="24"/>
      <c r="M6" s="25"/>
      <c r="N6" s="26"/>
      <c r="O6" s="27"/>
      <c r="P6" s="28"/>
      <c r="Q6" s="19"/>
      <c r="R6" s="29"/>
      <c r="S6" s="29"/>
      <c r="T6" s="20"/>
      <c r="V6"/>
    </row>
    <row r="7" spans="1:22" ht="20.100000000000001" customHeight="1" x14ac:dyDescent="0.15">
      <c r="A7" s="22"/>
      <c r="B7" s="21">
        <f t="shared" si="0"/>
        <v>2</v>
      </c>
      <c r="C7" s="21" t="str">
        <f>IFERROR(INDEX(リスト!$B$3:$D$50,MATCH($I$2,リスト!$B$3:$B$50,0),2),"")</f>
        <v/>
      </c>
      <c r="D7" s="21" t="str">
        <f>IFERROR(INDEX(リスト!$B$3:$D$50,MATCH($I$2,リスト!$B$3:$B$50,0),3),"")</f>
        <v/>
      </c>
      <c r="E7" s="21" t="str">
        <f t="shared" si="1"/>
        <v>少年男子</v>
      </c>
      <c r="F7" s="21" t="str">
        <f t="shared" si="2"/>
        <v>強化</v>
      </c>
      <c r="G7" s="21">
        <f t="shared" si="3"/>
        <v>0</v>
      </c>
      <c r="H7" s="19"/>
      <c r="I7" s="19"/>
      <c r="J7" s="19"/>
      <c r="K7" s="23"/>
      <c r="L7" s="24"/>
      <c r="M7" s="25"/>
      <c r="N7" s="26"/>
      <c r="O7" s="27"/>
      <c r="P7" s="28"/>
      <c r="Q7" s="19"/>
      <c r="R7" s="29"/>
      <c r="S7" s="29"/>
      <c r="T7" s="20"/>
      <c r="V7"/>
    </row>
    <row r="8" spans="1:22" ht="20.100000000000001" customHeight="1" x14ac:dyDescent="0.15">
      <c r="A8" s="22"/>
      <c r="B8" s="21">
        <f t="shared" si="0"/>
        <v>3</v>
      </c>
      <c r="C8" s="21" t="str">
        <f>IFERROR(INDEX(リスト!$B$3:$D$50,MATCH($I$2,リスト!$B$3:$B$50,0),2),"")</f>
        <v/>
      </c>
      <c r="D8" s="21" t="str">
        <f>IFERROR(INDEX(リスト!$B$3:$D$50,MATCH($I$2,リスト!$B$3:$B$50,0),3),"")</f>
        <v/>
      </c>
      <c r="E8" s="21" t="str">
        <f t="shared" si="1"/>
        <v>少年男子</v>
      </c>
      <c r="F8" s="21" t="str">
        <f t="shared" si="2"/>
        <v>強化</v>
      </c>
      <c r="G8" s="21">
        <f t="shared" si="3"/>
        <v>0</v>
      </c>
      <c r="H8" s="19"/>
      <c r="I8" s="19"/>
      <c r="J8" s="19"/>
      <c r="K8" s="23"/>
      <c r="L8" s="24"/>
      <c r="M8" s="25"/>
      <c r="N8" s="26"/>
      <c r="O8" s="27"/>
      <c r="P8" s="28"/>
      <c r="Q8" s="19"/>
      <c r="R8" s="29"/>
      <c r="S8" s="29"/>
      <c r="T8" s="20"/>
      <c r="V8"/>
    </row>
    <row r="9" spans="1:22" ht="20.100000000000001" customHeight="1" x14ac:dyDescent="0.15">
      <c r="A9" s="22"/>
      <c r="B9" s="21">
        <f t="shared" si="0"/>
        <v>4</v>
      </c>
      <c r="C9" s="21" t="str">
        <f>IFERROR(INDEX(リスト!$B$3:$D$50,MATCH($I$2,リスト!$B$3:$B$50,0),2),"")</f>
        <v/>
      </c>
      <c r="D9" s="21" t="str">
        <f>IFERROR(INDEX(リスト!$B$3:$D$50,MATCH($I$2,リスト!$B$3:$B$50,0),3),"")</f>
        <v/>
      </c>
      <c r="E9" s="21" t="str">
        <f t="shared" si="1"/>
        <v>少年男子</v>
      </c>
      <c r="F9" s="21" t="str">
        <f t="shared" si="2"/>
        <v>強化</v>
      </c>
      <c r="G9" s="21">
        <f t="shared" si="3"/>
        <v>0</v>
      </c>
      <c r="H9" s="19"/>
      <c r="I9" s="19"/>
      <c r="J9" s="19"/>
      <c r="K9" s="23"/>
      <c r="L9" s="24"/>
      <c r="M9" s="25"/>
      <c r="N9" s="26"/>
      <c r="O9" s="27"/>
      <c r="P9" s="28"/>
      <c r="Q9" s="19"/>
      <c r="R9" s="29"/>
      <c r="S9" s="29"/>
      <c r="T9" s="20"/>
      <c r="V9"/>
    </row>
    <row r="10" spans="1:22" ht="20.100000000000001" customHeight="1" x14ac:dyDescent="0.15">
      <c r="A10" s="22"/>
      <c r="B10" s="21">
        <f t="shared" si="0"/>
        <v>5</v>
      </c>
      <c r="C10" s="21" t="str">
        <f>IFERROR(INDEX(リスト!$B$3:$D$50,MATCH($I$2,リスト!$B$3:$B$50,0),2),"")</f>
        <v/>
      </c>
      <c r="D10" s="21" t="str">
        <f>IFERROR(INDEX(リスト!$B$3:$D$50,MATCH($I$2,リスト!$B$3:$B$50,0),3),"")</f>
        <v/>
      </c>
      <c r="E10" s="21" t="str">
        <f t="shared" si="1"/>
        <v>少年男子</v>
      </c>
      <c r="F10" s="21" t="str">
        <f t="shared" si="2"/>
        <v>強化</v>
      </c>
      <c r="G10" s="21">
        <f t="shared" si="3"/>
        <v>0</v>
      </c>
      <c r="H10" s="19"/>
      <c r="I10" s="19"/>
      <c r="J10" s="19"/>
      <c r="K10" s="23"/>
      <c r="L10" s="24"/>
      <c r="M10" s="25"/>
      <c r="N10" s="26"/>
      <c r="O10" s="27"/>
      <c r="P10" s="28"/>
      <c r="Q10" s="19"/>
      <c r="R10" s="29"/>
      <c r="S10" s="29"/>
      <c r="T10" s="20"/>
      <c r="V10"/>
    </row>
    <row r="11" spans="1:22" ht="20.100000000000001" customHeight="1" x14ac:dyDescent="0.15">
      <c r="A11" s="22"/>
      <c r="B11" s="21">
        <f t="shared" si="0"/>
        <v>6</v>
      </c>
      <c r="C11" s="21" t="str">
        <f>IFERROR(INDEX(リスト!$B$3:$D$50,MATCH($I$2,リスト!$B$3:$B$50,0),2),"")</f>
        <v/>
      </c>
      <c r="D11" s="21" t="str">
        <f>IFERROR(INDEX(リスト!$B$3:$D$50,MATCH($I$2,リスト!$B$3:$B$50,0),3),"")</f>
        <v/>
      </c>
      <c r="E11" s="21" t="str">
        <f t="shared" si="1"/>
        <v>少年男子</v>
      </c>
      <c r="F11" s="21" t="str">
        <f t="shared" si="2"/>
        <v>強化</v>
      </c>
      <c r="G11" s="21">
        <f t="shared" si="3"/>
        <v>0</v>
      </c>
      <c r="H11" s="19"/>
      <c r="I11" s="19"/>
      <c r="J11" s="19"/>
      <c r="K11" s="23"/>
      <c r="L11" s="24"/>
      <c r="M11" s="25"/>
      <c r="N11" s="26"/>
      <c r="O11" s="27"/>
      <c r="P11" s="28"/>
      <c r="Q11" s="19"/>
      <c r="R11" s="29"/>
      <c r="S11" s="29"/>
      <c r="T11" s="20"/>
      <c r="V11"/>
    </row>
    <row r="12" spans="1:22" ht="20.100000000000001" customHeight="1" x14ac:dyDescent="0.15">
      <c r="A12" s="22"/>
      <c r="B12" s="21">
        <f t="shared" si="0"/>
        <v>7</v>
      </c>
      <c r="C12" s="21" t="str">
        <f>IFERROR(INDEX(リスト!$B$3:$D$50,MATCH($I$2,リスト!$B$3:$B$50,0),2),"")</f>
        <v/>
      </c>
      <c r="D12" s="21" t="str">
        <f>IFERROR(INDEX(リスト!$B$3:$D$50,MATCH($I$2,リスト!$B$3:$B$50,0),3),"")</f>
        <v/>
      </c>
      <c r="E12" s="21" t="str">
        <f t="shared" si="1"/>
        <v>少年男子</v>
      </c>
      <c r="F12" s="21" t="str">
        <f t="shared" si="2"/>
        <v>強化</v>
      </c>
      <c r="G12" s="21">
        <f t="shared" si="3"/>
        <v>0</v>
      </c>
      <c r="H12" s="19"/>
      <c r="I12" s="19"/>
      <c r="J12" s="19"/>
      <c r="K12" s="23"/>
      <c r="L12" s="24"/>
      <c r="M12" s="25"/>
      <c r="N12" s="26"/>
      <c r="O12" s="27"/>
      <c r="P12" s="28"/>
      <c r="Q12" s="19"/>
      <c r="R12" s="29"/>
      <c r="S12" s="29"/>
      <c r="T12" s="20"/>
      <c r="V12"/>
    </row>
    <row r="13" spans="1:22" ht="20.100000000000001" customHeight="1" x14ac:dyDescent="0.15">
      <c r="A13" s="22"/>
      <c r="B13" s="21">
        <f t="shared" si="0"/>
        <v>8</v>
      </c>
      <c r="C13" s="21" t="str">
        <f>IFERROR(INDEX(リスト!$B$3:$D$50,MATCH($I$2,リスト!$B$3:$B$50,0),2),"")</f>
        <v/>
      </c>
      <c r="D13" s="21" t="str">
        <f>IFERROR(INDEX(リスト!$B$3:$D$50,MATCH($I$2,リスト!$B$3:$B$50,0),3),"")</f>
        <v/>
      </c>
      <c r="E13" s="21" t="str">
        <f t="shared" si="1"/>
        <v>少年男子</v>
      </c>
      <c r="F13" s="21" t="str">
        <f t="shared" si="2"/>
        <v>強化</v>
      </c>
      <c r="G13" s="21">
        <f t="shared" si="3"/>
        <v>0</v>
      </c>
      <c r="H13" s="19"/>
      <c r="I13" s="19"/>
      <c r="J13" s="19"/>
      <c r="K13" s="23"/>
      <c r="L13" s="24"/>
      <c r="M13" s="25"/>
      <c r="N13" s="26"/>
      <c r="O13" s="27"/>
      <c r="P13" s="28"/>
      <c r="Q13" s="19"/>
      <c r="R13" s="29"/>
      <c r="S13" s="29"/>
      <c r="T13" s="20"/>
      <c r="V13"/>
    </row>
    <row r="14" spans="1:22" ht="20.100000000000001" customHeight="1" x14ac:dyDescent="0.15">
      <c r="A14" s="22"/>
      <c r="B14" s="21">
        <f t="shared" si="0"/>
        <v>9</v>
      </c>
      <c r="C14" s="21" t="str">
        <f>IFERROR(INDEX(リスト!$B$3:$D$50,MATCH($I$2,リスト!$B$3:$B$50,0),2),"")</f>
        <v/>
      </c>
      <c r="D14" s="21" t="str">
        <f>IFERROR(INDEX(リスト!$B$3:$D$50,MATCH($I$2,リスト!$B$3:$B$50,0),3),"")</f>
        <v/>
      </c>
      <c r="E14" s="21" t="str">
        <f t="shared" si="1"/>
        <v>少年男子</v>
      </c>
      <c r="F14" s="21" t="str">
        <f t="shared" si="2"/>
        <v>強化</v>
      </c>
      <c r="G14" s="21">
        <f t="shared" si="3"/>
        <v>0</v>
      </c>
      <c r="H14" s="19"/>
      <c r="I14" s="19"/>
      <c r="J14" s="19"/>
      <c r="K14" s="23"/>
      <c r="L14" s="24"/>
      <c r="M14" s="25"/>
      <c r="N14" s="26"/>
      <c r="O14" s="27"/>
      <c r="P14" s="28"/>
      <c r="Q14" s="19"/>
      <c r="R14" s="29"/>
      <c r="S14" s="29"/>
      <c r="T14" s="20"/>
      <c r="V14"/>
    </row>
    <row r="15" spans="1:22" ht="20.100000000000001" customHeight="1" x14ac:dyDescent="0.15">
      <c r="A15" s="22"/>
      <c r="B15" s="21">
        <f t="shared" si="0"/>
        <v>10</v>
      </c>
      <c r="C15" s="21" t="str">
        <f>IFERROR(INDEX(リスト!$B$3:$D$50,MATCH($I$2,リスト!$B$3:$B$50,0),2),"")</f>
        <v/>
      </c>
      <c r="D15" s="21" t="str">
        <f>IFERROR(INDEX(リスト!$B$3:$D$50,MATCH($I$2,リスト!$B$3:$B$50,0),3),"")</f>
        <v/>
      </c>
      <c r="E15" s="21" t="str">
        <f t="shared" si="1"/>
        <v>少年男子</v>
      </c>
      <c r="F15" s="21" t="str">
        <f t="shared" si="2"/>
        <v>強化</v>
      </c>
      <c r="G15" s="21">
        <f t="shared" si="3"/>
        <v>0</v>
      </c>
      <c r="H15" s="19"/>
      <c r="I15" s="19"/>
      <c r="J15" s="19"/>
      <c r="K15" s="23"/>
      <c r="L15" s="24"/>
      <c r="M15" s="25"/>
      <c r="N15" s="26"/>
      <c r="O15" s="27"/>
      <c r="P15" s="28"/>
      <c r="Q15" s="19"/>
      <c r="R15" s="29"/>
      <c r="S15" s="29"/>
      <c r="T15" s="20"/>
      <c r="V15"/>
    </row>
    <row r="16" spans="1:22" ht="20.100000000000001" customHeight="1" x14ac:dyDescent="0.15">
      <c r="A16" s="22"/>
      <c r="B16" s="21">
        <f t="shared" ref="B16:B24" si="4">ROW()-5</f>
        <v>11</v>
      </c>
      <c r="C16" s="21" t="str">
        <f>IFERROR(INDEX(リスト!$B$3:$D$50,MATCH($I$2,リスト!$B$3:$B$50,0),2),"")</f>
        <v/>
      </c>
      <c r="D16" s="21" t="str">
        <f>IFERROR(INDEX(リスト!$B$3:$D$50,MATCH($I$2,リスト!$B$3:$B$50,0),3),"")</f>
        <v/>
      </c>
      <c r="E16" s="21" t="str">
        <f t="shared" ref="E16:E24" si="5">$N$2</f>
        <v>少年男子</v>
      </c>
      <c r="F16" s="21" t="str">
        <f t="shared" ref="F16:F24" si="6">$N$3</f>
        <v>強化</v>
      </c>
      <c r="G16" s="21">
        <f t="shared" ref="G16:G24" si="7">$I$3</f>
        <v>0</v>
      </c>
      <c r="H16" s="19"/>
      <c r="I16" s="19"/>
      <c r="J16" s="19"/>
      <c r="K16" s="23"/>
      <c r="L16" s="24"/>
      <c r="M16" s="25"/>
      <c r="N16" s="26"/>
      <c r="O16" s="27"/>
      <c r="P16" s="28"/>
      <c r="Q16" s="19"/>
      <c r="R16" s="29"/>
      <c r="S16" s="29"/>
      <c r="T16" s="20"/>
    </row>
    <row r="17" spans="1:20" ht="20.100000000000001" customHeight="1" x14ac:dyDescent="0.15">
      <c r="A17" s="22"/>
      <c r="B17" s="21">
        <f t="shared" si="4"/>
        <v>12</v>
      </c>
      <c r="C17" s="21" t="str">
        <f>IFERROR(INDEX(リスト!$B$3:$D$50,MATCH($I$2,リスト!$B$3:$B$50,0),2),"")</f>
        <v/>
      </c>
      <c r="D17" s="21" t="str">
        <f>IFERROR(INDEX(リスト!$B$3:$D$50,MATCH($I$2,リスト!$B$3:$B$50,0),3),"")</f>
        <v/>
      </c>
      <c r="E17" s="21" t="str">
        <f t="shared" si="5"/>
        <v>少年男子</v>
      </c>
      <c r="F17" s="21" t="str">
        <f t="shared" si="6"/>
        <v>強化</v>
      </c>
      <c r="G17" s="21">
        <f t="shared" si="7"/>
        <v>0</v>
      </c>
      <c r="H17" s="19"/>
      <c r="I17" s="19"/>
      <c r="J17" s="19"/>
      <c r="K17" s="23"/>
      <c r="L17" s="24"/>
      <c r="M17" s="25"/>
      <c r="N17" s="26"/>
      <c r="O17" s="27"/>
      <c r="P17" s="28"/>
      <c r="Q17" s="19"/>
      <c r="R17" s="29"/>
      <c r="S17" s="29"/>
      <c r="T17" s="20"/>
    </row>
    <row r="18" spans="1:20" ht="20.100000000000001" customHeight="1" x14ac:dyDescent="0.15">
      <c r="A18" s="22"/>
      <c r="B18" s="21">
        <f t="shared" si="4"/>
        <v>13</v>
      </c>
      <c r="C18" s="21" t="str">
        <f>IFERROR(INDEX(リスト!$B$3:$D$50,MATCH($I$2,リスト!$B$3:$B$50,0),2),"")</f>
        <v/>
      </c>
      <c r="D18" s="21" t="str">
        <f>IFERROR(INDEX(リスト!$B$3:$D$50,MATCH($I$2,リスト!$B$3:$B$50,0),3),"")</f>
        <v/>
      </c>
      <c r="E18" s="21" t="str">
        <f t="shared" si="5"/>
        <v>少年男子</v>
      </c>
      <c r="F18" s="21" t="str">
        <f t="shared" si="6"/>
        <v>強化</v>
      </c>
      <c r="G18" s="21">
        <f t="shared" si="7"/>
        <v>0</v>
      </c>
      <c r="H18" s="19"/>
      <c r="I18" s="19"/>
      <c r="J18" s="19"/>
      <c r="K18" s="23"/>
      <c r="L18" s="24"/>
      <c r="M18" s="25"/>
      <c r="N18" s="26"/>
      <c r="O18" s="27"/>
      <c r="P18" s="28"/>
      <c r="Q18" s="19"/>
      <c r="R18" s="29"/>
      <c r="S18" s="29"/>
      <c r="T18" s="20"/>
    </row>
    <row r="19" spans="1:20" ht="20.100000000000001" customHeight="1" x14ac:dyDescent="0.15">
      <c r="A19" s="22"/>
      <c r="B19" s="21">
        <f t="shared" si="4"/>
        <v>14</v>
      </c>
      <c r="C19" s="21" t="str">
        <f>IFERROR(INDEX(リスト!$B$3:$D$50,MATCH($I$2,リスト!$B$3:$B$50,0),2),"")</f>
        <v/>
      </c>
      <c r="D19" s="21" t="str">
        <f>IFERROR(INDEX(リスト!$B$3:$D$50,MATCH($I$2,リスト!$B$3:$B$50,0),3),"")</f>
        <v/>
      </c>
      <c r="E19" s="21" t="str">
        <f t="shared" si="5"/>
        <v>少年男子</v>
      </c>
      <c r="F19" s="21" t="str">
        <f t="shared" si="6"/>
        <v>強化</v>
      </c>
      <c r="G19" s="21">
        <f t="shared" si="7"/>
        <v>0</v>
      </c>
      <c r="H19" s="19"/>
      <c r="I19" s="19"/>
      <c r="J19" s="19"/>
      <c r="K19" s="23"/>
      <c r="L19" s="24"/>
      <c r="M19" s="25"/>
      <c r="N19" s="26"/>
      <c r="O19" s="27"/>
      <c r="P19" s="28"/>
      <c r="Q19" s="19"/>
      <c r="R19" s="29"/>
      <c r="S19" s="29"/>
      <c r="T19" s="20"/>
    </row>
    <row r="20" spans="1:20" ht="20.100000000000001" customHeight="1" x14ac:dyDescent="0.15">
      <c r="A20" s="22"/>
      <c r="B20" s="21">
        <f t="shared" si="4"/>
        <v>15</v>
      </c>
      <c r="C20" s="21" t="str">
        <f>IFERROR(INDEX(リスト!$B$3:$D$50,MATCH($I$2,リスト!$B$3:$B$50,0),2),"")</f>
        <v/>
      </c>
      <c r="D20" s="21" t="str">
        <f>IFERROR(INDEX(リスト!$B$3:$D$50,MATCH($I$2,リスト!$B$3:$B$50,0),3),"")</f>
        <v/>
      </c>
      <c r="E20" s="21" t="str">
        <f t="shared" si="5"/>
        <v>少年男子</v>
      </c>
      <c r="F20" s="21" t="str">
        <f t="shared" si="6"/>
        <v>強化</v>
      </c>
      <c r="G20" s="21">
        <f t="shared" si="7"/>
        <v>0</v>
      </c>
      <c r="H20" s="19"/>
      <c r="I20" s="19"/>
      <c r="J20" s="19"/>
      <c r="K20" s="23"/>
      <c r="L20" s="24"/>
      <c r="M20" s="25"/>
      <c r="N20" s="26"/>
      <c r="O20" s="27"/>
      <c r="P20" s="28"/>
      <c r="Q20" s="19"/>
      <c r="R20" s="29"/>
      <c r="S20" s="29"/>
      <c r="T20" s="20"/>
    </row>
    <row r="21" spans="1:20" ht="20.100000000000001" customHeight="1" x14ac:dyDescent="0.15">
      <c r="A21" s="22"/>
      <c r="B21" s="21">
        <f t="shared" si="4"/>
        <v>16</v>
      </c>
      <c r="C21" s="21" t="str">
        <f>IFERROR(INDEX(リスト!$B$3:$D$50,MATCH($I$2,リスト!$B$3:$B$50,0),2),"")</f>
        <v/>
      </c>
      <c r="D21" s="21" t="str">
        <f>IFERROR(INDEX(リスト!$B$3:$D$50,MATCH($I$2,リスト!$B$3:$B$50,0),3),"")</f>
        <v/>
      </c>
      <c r="E21" s="21" t="str">
        <f t="shared" si="5"/>
        <v>少年男子</v>
      </c>
      <c r="F21" s="21" t="str">
        <f t="shared" si="6"/>
        <v>強化</v>
      </c>
      <c r="G21" s="21">
        <f t="shared" si="7"/>
        <v>0</v>
      </c>
      <c r="H21" s="19"/>
      <c r="I21" s="19"/>
      <c r="J21" s="19"/>
      <c r="K21" s="23"/>
      <c r="L21" s="24"/>
      <c r="M21" s="25"/>
      <c r="N21" s="26"/>
      <c r="O21" s="27"/>
      <c r="P21" s="28"/>
      <c r="Q21" s="19"/>
      <c r="R21" s="29"/>
      <c r="S21" s="29"/>
      <c r="T21" s="20"/>
    </row>
    <row r="22" spans="1:20" ht="20.100000000000001" customHeight="1" x14ac:dyDescent="0.15">
      <c r="A22" s="22"/>
      <c r="B22" s="21">
        <f t="shared" si="4"/>
        <v>17</v>
      </c>
      <c r="C22" s="21" t="str">
        <f>IFERROR(INDEX(リスト!$B$3:$D$50,MATCH($I$2,リスト!$B$3:$B$50,0),2),"")</f>
        <v/>
      </c>
      <c r="D22" s="21" t="str">
        <f>IFERROR(INDEX(リスト!$B$3:$D$50,MATCH($I$2,リスト!$B$3:$B$50,0),3),"")</f>
        <v/>
      </c>
      <c r="E22" s="21" t="str">
        <f t="shared" si="5"/>
        <v>少年男子</v>
      </c>
      <c r="F22" s="21" t="str">
        <f t="shared" si="6"/>
        <v>強化</v>
      </c>
      <c r="G22" s="21">
        <f t="shared" si="7"/>
        <v>0</v>
      </c>
      <c r="H22" s="19"/>
      <c r="I22" s="19"/>
      <c r="J22" s="19"/>
      <c r="K22" s="23"/>
      <c r="L22" s="24"/>
      <c r="M22" s="25"/>
      <c r="N22" s="26"/>
      <c r="O22" s="27"/>
      <c r="P22" s="28"/>
      <c r="Q22" s="19"/>
      <c r="R22" s="29"/>
      <c r="S22" s="29"/>
      <c r="T22" s="20"/>
    </row>
    <row r="23" spans="1:20" ht="20.100000000000001" customHeight="1" x14ac:dyDescent="0.15">
      <c r="A23" s="22"/>
      <c r="B23" s="21">
        <f t="shared" si="4"/>
        <v>18</v>
      </c>
      <c r="C23" s="21" t="str">
        <f>IFERROR(INDEX(リスト!$B$3:$D$50,MATCH($I$2,リスト!$B$3:$B$50,0),2),"")</f>
        <v/>
      </c>
      <c r="D23" s="21" t="str">
        <f>IFERROR(INDEX(リスト!$B$3:$D$50,MATCH($I$2,リスト!$B$3:$B$50,0),3),"")</f>
        <v/>
      </c>
      <c r="E23" s="21" t="str">
        <f t="shared" si="5"/>
        <v>少年男子</v>
      </c>
      <c r="F23" s="21" t="str">
        <f t="shared" si="6"/>
        <v>強化</v>
      </c>
      <c r="G23" s="21">
        <f t="shared" si="7"/>
        <v>0</v>
      </c>
      <c r="H23" s="19"/>
      <c r="I23" s="19"/>
      <c r="J23" s="19"/>
      <c r="K23" s="23"/>
      <c r="L23" s="24"/>
      <c r="M23" s="25"/>
      <c r="N23" s="26"/>
      <c r="O23" s="27"/>
      <c r="P23" s="28"/>
      <c r="Q23" s="19"/>
      <c r="R23" s="29"/>
      <c r="S23" s="29"/>
      <c r="T23" s="20"/>
    </row>
    <row r="24" spans="1:20" ht="20.100000000000001" customHeight="1" x14ac:dyDescent="0.15">
      <c r="A24" s="22"/>
      <c r="B24" s="21">
        <f t="shared" si="4"/>
        <v>19</v>
      </c>
      <c r="C24" s="21" t="str">
        <f>IFERROR(INDEX(リスト!$B$3:$D$50,MATCH($I$2,リスト!$B$3:$B$50,0),2),"")</f>
        <v/>
      </c>
      <c r="D24" s="21" t="str">
        <f>IFERROR(INDEX(リスト!$B$3:$D$50,MATCH($I$2,リスト!$B$3:$B$50,0),3),"")</f>
        <v/>
      </c>
      <c r="E24" s="21" t="str">
        <f t="shared" si="5"/>
        <v>少年男子</v>
      </c>
      <c r="F24" s="21" t="str">
        <f t="shared" si="6"/>
        <v>強化</v>
      </c>
      <c r="G24" s="21">
        <f t="shared" si="7"/>
        <v>0</v>
      </c>
      <c r="H24" s="19"/>
      <c r="I24" s="19"/>
      <c r="J24" s="19"/>
      <c r="K24" s="23"/>
      <c r="L24" s="24"/>
      <c r="M24" s="25"/>
      <c r="N24" s="26"/>
      <c r="O24" s="27"/>
      <c r="P24" s="28"/>
      <c r="Q24" s="19"/>
      <c r="R24" s="29"/>
      <c r="S24" s="29"/>
      <c r="T24" s="20"/>
    </row>
    <row r="25" spans="1:20" ht="20.100000000000001" customHeight="1" x14ac:dyDescent="0.15">
      <c r="A25" s="21"/>
      <c r="B25" s="21">
        <f t="shared" si="0"/>
        <v>20</v>
      </c>
      <c r="C25" s="21" t="str">
        <f>IFERROR(INDEX(リスト!$B$3:$D$50,MATCH($I$2,リスト!$B$3:$B$50,0),2),"")</f>
        <v/>
      </c>
      <c r="D25" s="21" t="str">
        <f>IFERROR(INDEX(リスト!$B$3:$D$50,MATCH($I$2,リスト!$B$3:$B$50,0),3),"")</f>
        <v/>
      </c>
      <c r="E25" s="21" t="str">
        <f t="shared" si="1"/>
        <v>少年男子</v>
      </c>
      <c r="F25" s="21" t="str">
        <f t="shared" si="2"/>
        <v>強化</v>
      </c>
      <c r="G25" s="21">
        <f t="shared" si="3"/>
        <v>0</v>
      </c>
      <c r="H25" s="19"/>
      <c r="I25" s="19"/>
      <c r="J25" s="19"/>
      <c r="K25" s="23"/>
      <c r="L25" s="24"/>
      <c r="M25" s="25"/>
      <c r="N25" s="26"/>
      <c r="O25" s="27"/>
      <c r="P25" s="28"/>
      <c r="Q25" s="19"/>
      <c r="R25" s="29"/>
      <c r="S25" s="29"/>
      <c r="T25" s="20"/>
    </row>
    <row r="26" spans="1:20" ht="20.100000000000001" customHeight="1" x14ac:dyDescent="0.15">
      <c r="B26" s="21">
        <f t="shared" si="0"/>
        <v>21</v>
      </c>
      <c r="C26" s="21" t="str">
        <f>IFERROR(INDEX(リスト!$B$3:$D$50,MATCH($I$2,リスト!$B$3:$B$50,0),2),"")</f>
        <v/>
      </c>
      <c r="D26" s="21" t="str">
        <f>IFERROR(INDEX(リスト!$B$3:$D$50,MATCH($I$2,リスト!$B$3:$B$50,0),3),"")</f>
        <v/>
      </c>
      <c r="E26" s="21" t="str">
        <f t="shared" si="1"/>
        <v>少年男子</v>
      </c>
      <c r="F26" s="21" t="str">
        <f t="shared" si="2"/>
        <v>強化</v>
      </c>
      <c r="G26" s="21">
        <f t="shared" si="3"/>
        <v>0</v>
      </c>
      <c r="H26" s="19"/>
      <c r="I26" s="19"/>
      <c r="J26" s="19"/>
      <c r="K26" s="23"/>
      <c r="L26" s="24"/>
      <c r="M26" s="25"/>
      <c r="N26" s="26"/>
      <c r="O26" s="27"/>
      <c r="P26" s="28"/>
      <c r="Q26" s="19"/>
      <c r="R26" s="29"/>
      <c r="S26" s="29"/>
      <c r="T26" s="20"/>
    </row>
    <row r="27" spans="1:20" ht="20.100000000000001" customHeight="1" x14ac:dyDescent="0.15">
      <c r="B27" s="21">
        <f t="shared" si="0"/>
        <v>22</v>
      </c>
      <c r="C27" s="21" t="str">
        <f>IFERROR(INDEX(リスト!$B$3:$D$50,MATCH($I$2,リスト!$B$3:$B$50,0),2),"")</f>
        <v/>
      </c>
      <c r="D27" s="21" t="str">
        <f>IFERROR(INDEX(リスト!$B$3:$D$50,MATCH($I$2,リスト!$B$3:$B$50,0),3),"")</f>
        <v/>
      </c>
      <c r="E27" s="21" t="str">
        <f t="shared" si="1"/>
        <v>少年男子</v>
      </c>
      <c r="F27" s="21" t="str">
        <f t="shared" si="2"/>
        <v>強化</v>
      </c>
      <c r="G27" s="21">
        <f t="shared" si="3"/>
        <v>0</v>
      </c>
      <c r="H27" s="19"/>
      <c r="I27" s="19"/>
      <c r="J27" s="19"/>
      <c r="K27" s="23"/>
      <c r="L27" s="24"/>
      <c r="M27" s="25"/>
      <c r="N27" s="26"/>
      <c r="O27" s="27"/>
      <c r="P27" s="28"/>
      <c r="Q27" s="19"/>
      <c r="R27" s="29"/>
      <c r="S27" s="29"/>
      <c r="T27" s="20"/>
    </row>
    <row r="28" spans="1:20" ht="20.100000000000001" customHeight="1" x14ac:dyDescent="0.15">
      <c r="B28" s="21">
        <f t="shared" si="0"/>
        <v>23</v>
      </c>
      <c r="C28" s="21" t="str">
        <f>IFERROR(INDEX(リスト!$B$3:$D$50,MATCH($I$2,リスト!$B$3:$B$50,0),2),"")</f>
        <v/>
      </c>
      <c r="D28" s="21" t="str">
        <f>IFERROR(INDEX(リスト!$B$3:$D$50,MATCH($I$2,リスト!$B$3:$B$50,0),3),"")</f>
        <v/>
      </c>
      <c r="E28" s="21" t="str">
        <f t="shared" si="1"/>
        <v>少年男子</v>
      </c>
      <c r="F28" s="21" t="str">
        <f t="shared" si="2"/>
        <v>強化</v>
      </c>
      <c r="G28" s="21">
        <f t="shared" si="3"/>
        <v>0</v>
      </c>
      <c r="H28" s="19"/>
      <c r="I28" s="19"/>
      <c r="J28" s="19"/>
      <c r="K28" s="23"/>
      <c r="L28" s="24"/>
      <c r="M28" s="25"/>
      <c r="N28" s="26"/>
      <c r="O28" s="27"/>
      <c r="P28" s="28"/>
      <c r="Q28" s="19"/>
      <c r="R28" s="29"/>
      <c r="S28" s="29"/>
      <c r="T28" s="20"/>
    </row>
    <row r="29" spans="1:20" ht="20.100000000000001" customHeight="1" x14ac:dyDescent="0.15">
      <c r="B29" s="21">
        <f t="shared" si="0"/>
        <v>24</v>
      </c>
      <c r="C29" s="21" t="str">
        <f>IFERROR(INDEX(リスト!$B$3:$D$50,MATCH($I$2,リスト!$B$3:$B$50,0),2),"")</f>
        <v/>
      </c>
      <c r="D29" s="21" t="str">
        <f>IFERROR(INDEX(リスト!$B$3:$D$50,MATCH($I$2,リスト!$B$3:$B$50,0),3),"")</f>
        <v/>
      </c>
      <c r="E29" s="21" t="str">
        <f t="shared" si="1"/>
        <v>少年男子</v>
      </c>
      <c r="F29" s="21" t="str">
        <f t="shared" si="2"/>
        <v>強化</v>
      </c>
      <c r="G29" s="21">
        <f t="shared" si="3"/>
        <v>0</v>
      </c>
      <c r="H29" s="19"/>
      <c r="I29" s="19"/>
      <c r="J29" s="19"/>
      <c r="K29" s="23"/>
      <c r="L29" s="24"/>
      <c r="M29" s="25"/>
      <c r="N29" s="26"/>
      <c r="O29" s="27"/>
      <c r="P29" s="28"/>
      <c r="Q29" s="19"/>
      <c r="R29" s="29"/>
      <c r="S29" s="29"/>
      <c r="T29" s="20"/>
    </row>
    <row r="30" spans="1:20" ht="20.100000000000001" customHeight="1" x14ac:dyDescent="0.15">
      <c r="B30" s="21">
        <f t="shared" si="0"/>
        <v>25</v>
      </c>
      <c r="C30" s="21" t="str">
        <f>IFERROR(INDEX(リスト!$B$3:$D$50,MATCH($I$2,リスト!$B$3:$B$50,0),2),"")</f>
        <v/>
      </c>
      <c r="D30" s="21" t="str">
        <f>IFERROR(INDEX(リスト!$B$3:$D$50,MATCH($I$2,リスト!$B$3:$B$50,0),3),"")</f>
        <v/>
      </c>
      <c r="E30" s="21" t="str">
        <f t="shared" si="1"/>
        <v>少年男子</v>
      </c>
      <c r="F30" s="21" t="str">
        <f t="shared" si="2"/>
        <v>強化</v>
      </c>
      <c r="G30" s="21">
        <f t="shared" si="3"/>
        <v>0</v>
      </c>
      <c r="H30" s="19"/>
      <c r="I30" s="19"/>
      <c r="J30" s="19"/>
      <c r="K30" s="23"/>
      <c r="L30" s="24"/>
      <c r="M30" s="25"/>
      <c r="N30" s="26"/>
      <c r="O30" s="27"/>
      <c r="P30" s="28"/>
      <c r="Q30" s="19"/>
      <c r="R30" s="29"/>
      <c r="S30" s="29"/>
      <c r="T30" s="20"/>
    </row>
    <row r="31" spans="1:20" ht="20.100000000000001" customHeight="1" x14ac:dyDescent="0.15">
      <c r="B31" s="21">
        <f t="shared" si="0"/>
        <v>26</v>
      </c>
      <c r="C31" s="21" t="str">
        <f>IFERROR(INDEX(リスト!$B$3:$D$50,MATCH($I$2,リスト!$B$3:$B$50,0),2),"")</f>
        <v/>
      </c>
      <c r="D31" s="21" t="str">
        <f>IFERROR(INDEX(リスト!$B$3:$D$50,MATCH($I$2,リスト!$B$3:$B$50,0),3),"")</f>
        <v/>
      </c>
      <c r="E31" s="21" t="str">
        <f t="shared" si="1"/>
        <v>少年男子</v>
      </c>
      <c r="F31" s="21" t="str">
        <f t="shared" si="2"/>
        <v>強化</v>
      </c>
      <c r="G31" s="21">
        <f t="shared" si="3"/>
        <v>0</v>
      </c>
      <c r="H31" s="19"/>
      <c r="I31" s="19"/>
      <c r="J31" s="19"/>
      <c r="K31" s="23"/>
      <c r="L31" s="24"/>
      <c r="M31" s="25"/>
      <c r="N31" s="26"/>
      <c r="O31" s="27"/>
      <c r="P31" s="28"/>
      <c r="Q31" s="19"/>
      <c r="R31" s="29"/>
      <c r="S31" s="29"/>
      <c r="T31" s="20"/>
    </row>
    <row r="32" spans="1:20" ht="20.100000000000001" customHeight="1" x14ac:dyDescent="0.15">
      <c r="B32" s="21">
        <f t="shared" si="0"/>
        <v>27</v>
      </c>
      <c r="C32" s="21" t="str">
        <f>IFERROR(INDEX(リスト!$B$3:$D$50,MATCH($I$2,リスト!$B$3:$B$50,0),2),"")</f>
        <v/>
      </c>
      <c r="D32" s="21" t="str">
        <f>IFERROR(INDEX(リスト!$B$3:$D$50,MATCH($I$2,リスト!$B$3:$B$50,0),3),"")</f>
        <v/>
      </c>
      <c r="E32" s="21" t="str">
        <f t="shared" si="1"/>
        <v>少年男子</v>
      </c>
      <c r="F32" s="21" t="str">
        <f t="shared" si="2"/>
        <v>強化</v>
      </c>
      <c r="G32" s="21">
        <f t="shared" si="3"/>
        <v>0</v>
      </c>
      <c r="H32" s="19"/>
      <c r="I32" s="19"/>
      <c r="J32" s="19"/>
      <c r="K32" s="23"/>
      <c r="L32" s="24"/>
      <c r="M32" s="25"/>
      <c r="N32" s="26"/>
      <c r="O32" s="27"/>
      <c r="P32" s="28"/>
      <c r="Q32" s="19"/>
      <c r="R32" s="29"/>
      <c r="S32" s="29"/>
      <c r="T32" s="20"/>
    </row>
    <row r="33" spans="2:20" ht="20.100000000000001" customHeight="1" x14ac:dyDescent="0.15">
      <c r="B33" s="21">
        <f t="shared" si="0"/>
        <v>28</v>
      </c>
      <c r="C33" s="21" t="str">
        <f>IFERROR(INDEX(リスト!$B$3:$D$50,MATCH($I$2,リスト!$B$3:$B$50,0),2),"")</f>
        <v/>
      </c>
      <c r="D33" s="21" t="str">
        <f>IFERROR(INDEX(リスト!$B$3:$D$50,MATCH($I$2,リスト!$B$3:$B$50,0),3),"")</f>
        <v/>
      </c>
      <c r="E33" s="21" t="str">
        <f t="shared" si="1"/>
        <v>少年男子</v>
      </c>
      <c r="F33" s="21" t="str">
        <f t="shared" si="2"/>
        <v>強化</v>
      </c>
      <c r="G33" s="21">
        <f t="shared" si="3"/>
        <v>0</v>
      </c>
      <c r="H33" s="19"/>
      <c r="I33" s="19"/>
      <c r="J33" s="19"/>
      <c r="K33" s="23"/>
      <c r="L33" s="24"/>
      <c r="M33" s="25"/>
      <c r="N33" s="26"/>
      <c r="O33" s="27"/>
      <c r="P33" s="28"/>
      <c r="Q33" s="19"/>
      <c r="R33" s="29"/>
      <c r="S33" s="29"/>
      <c r="T33" s="20"/>
    </row>
    <row r="34" spans="2:20" ht="20.100000000000001" customHeight="1" x14ac:dyDescent="0.15">
      <c r="B34" s="21">
        <f t="shared" si="0"/>
        <v>29</v>
      </c>
      <c r="C34" s="21" t="str">
        <f>IFERROR(INDEX(リスト!$B$3:$D$50,MATCH($I$2,リスト!$B$3:$B$50,0),2),"")</f>
        <v/>
      </c>
      <c r="D34" s="21" t="str">
        <f>IFERROR(INDEX(リスト!$B$3:$D$50,MATCH($I$2,リスト!$B$3:$B$50,0),3),"")</f>
        <v/>
      </c>
      <c r="E34" s="21" t="str">
        <f t="shared" si="1"/>
        <v>少年男子</v>
      </c>
      <c r="F34" s="21" t="str">
        <f t="shared" si="2"/>
        <v>強化</v>
      </c>
      <c r="G34" s="21">
        <f t="shared" si="3"/>
        <v>0</v>
      </c>
      <c r="H34" s="19"/>
      <c r="I34" s="19"/>
      <c r="J34" s="19"/>
      <c r="K34" s="23"/>
      <c r="L34" s="24"/>
      <c r="M34" s="25"/>
      <c r="N34" s="26"/>
      <c r="O34" s="27"/>
      <c r="P34" s="28"/>
      <c r="Q34" s="19"/>
      <c r="R34" s="29"/>
      <c r="S34" s="29"/>
      <c r="T34" s="20"/>
    </row>
    <row r="35" spans="2:20" ht="20.100000000000001" customHeight="1" x14ac:dyDescent="0.15">
      <c r="B35" s="21">
        <f t="shared" si="0"/>
        <v>30</v>
      </c>
      <c r="C35" s="21" t="str">
        <f>IFERROR(INDEX(リスト!$B$3:$D$50,MATCH($I$2,リスト!$B$3:$B$50,0),2),"")</f>
        <v/>
      </c>
      <c r="D35" s="21" t="str">
        <f>IFERROR(INDEX(リスト!$B$3:$D$50,MATCH($I$2,リスト!$B$3:$B$50,0),3),"")</f>
        <v/>
      </c>
      <c r="E35" s="21" t="str">
        <f t="shared" si="1"/>
        <v>少年男子</v>
      </c>
      <c r="F35" s="21" t="str">
        <f t="shared" si="2"/>
        <v>強化</v>
      </c>
      <c r="G35" s="21">
        <f t="shared" si="3"/>
        <v>0</v>
      </c>
      <c r="H35" s="19"/>
      <c r="I35" s="19"/>
      <c r="J35" s="19"/>
      <c r="K35" s="23"/>
      <c r="L35" s="24"/>
      <c r="M35" s="25"/>
      <c r="N35" s="26"/>
      <c r="O35" s="27"/>
      <c r="P35" s="28"/>
      <c r="Q35" s="19"/>
      <c r="R35" s="29"/>
      <c r="S35" s="29"/>
      <c r="T35" s="20"/>
    </row>
    <row r="36" spans="2:20" ht="20.100000000000001" customHeight="1" x14ac:dyDescent="0.15">
      <c r="B36" s="21">
        <f t="shared" si="0"/>
        <v>31</v>
      </c>
      <c r="C36" s="21" t="str">
        <f>IFERROR(INDEX(リスト!$B$3:$D$50,MATCH($I$2,リスト!$B$3:$B$50,0),2),"")</f>
        <v/>
      </c>
      <c r="D36" s="21" t="str">
        <f>IFERROR(INDEX(リスト!$B$3:$D$50,MATCH($I$2,リスト!$B$3:$B$50,0),3),"")</f>
        <v/>
      </c>
      <c r="E36" s="21" t="str">
        <f t="shared" si="1"/>
        <v>少年男子</v>
      </c>
      <c r="F36" s="21" t="str">
        <f t="shared" si="2"/>
        <v>強化</v>
      </c>
      <c r="G36" s="21">
        <f t="shared" si="3"/>
        <v>0</v>
      </c>
      <c r="H36" s="19"/>
      <c r="I36" s="19"/>
      <c r="J36" s="19"/>
      <c r="K36" s="23"/>
      <c r="L36" s="24"/>
      <c r="M36" s="25"/>
      <c r="N36" s="26"/>
      <c r="O36" s="27"/>
      <c r="P36" s="28"/>
      <c r="Q36" s="19"/>
      <c r="R36" s="29"/>
      <c r="S36" s="29"/>
      <c r="T36" s="20"/>
    </row>
    <row r="37" spans="2:20" ht="20.100000000000001" customHeight="1" x14ac:dyDescent="0.15">
      <c r="B37" s="21">
        <f t="shared" si="0"/>
        <v>32</v>
      </c>
      <c r="C37" s="21" t="str">
        <f>IFERROR(INDEX(リスト!$B$3:$D$50,MATCH($I$2,リスト!$B$3:$B$50,0),2),"")</f>
        <v/>
      </c>
      <c r="D37" s="21" t="str">
        <f>IFERROR(INDEX(リスト!$B$3:$D$50,MATCH($I$2,リスト!$B$3:$B$50,0),3),"")</f>
        <v/>
      </c>
      <c r="E37" s="21" t="str">
        <f t="shared" si="1"/>
        <v>少年男子</v>
      </c>
      <c r="F37" s="21" t="str">
        <f t="shared" si="2"/>
        <v>強化</v>
      </c>
      <c r="G37" s="21">
        <f t="shared" si="3"/>
        <v>0</v>
      </c>
      <c r="H37" s="19"/>
      <c r="I37" s="19"/>
      <c r="J37" s="19"/>
      <c r="K37" s="23"/>
      <c r="L37" s="24"/>
      <c r="M37" s="25"/>
      <c r="N37" s="26"/>
      <c r="O37" s="27"/>
      <c r="P37" s="28"/>
      <c r="Q37" s="19"/>
      <c r="R37" s="29"/>
      <c r="S37" s="29"/>
      <c r="T37" s="20"/>
    </row>
    <row r="38" spans="2:20" ht="20.100000000000001" customHeight="1" x14ac:dyDescent="0.15">
      <c r="B38" s="21">
        <f t="shared" si="0"/>
        <v>33</v>
      </c>
      <c r="C38" s="21" t="str">
        <f>IFERROR(INDEX(リスト!$B$3:$D$50,MATCH($I$2,リスト!$B$3:$B$50,0),2),"")</f>
        <v/>
      </c>
      <c r="D38" s="21" t="str">
        <f>IFERROR(INDEX(リスト!$B$3:$D$50,MATCH($I$2,リスト!$B$3:$B$50,0),3),"")</f>
        <v/>
      </c>
      <c r="E38" s="21" t="str">
        <f t="shared" si="1"/>
        <v>少年男子</v>
      </c>
      <c r="F38" s="21" t="str">
        <f t="shared" si="2"/>
        <v>強化</v>
      </c>
      <c r="G38" s="21">
        <f t="shared" si="3"/>
        <v>0</v>
      </c>
      <c r="H38" s="19"/>
      <c r="I38" s="19"/>
      <c r="J38" s="19"/>
      <c r="K38" s="23"/>
      <c r="L38" s="24"/>
      <c r="M38" s="25"/>
      <c r="N38" s="26"/>
      <c r="O38" s="27"/>
      <c r="P38" s="28"/>
      <c r="Q38" s="19"/>
      <c r="R38" s="29"/>
      <c r="S38" s="29"/>
      <c r="T38" s="20"/>
    </row>
    <row r="39" spans="2:20" ht="20.100000000000001" customHeight="1" x14ac:dyDescent="0.15">
      <c r="B39" s="21">
        <f t="shared" si="0"/>
        <v>34</v>
      </c>
      <c r="C39" s="21" t="str">
        <f>IFERROR(INDEX(リスト!$B$3:$D$50,MATCH($I$2,リスト!$B$3:$B$50,0),2),"")</f>
        <v/>
      </c>
      <c r="D39" s="21" t="str">
        <f>IFERROR(INDEX(リスト!$B$3:$D$50,MATCH($I$2,リスト!$B$3:$B$50,0),3),"")</f>
        <v/>
      </c>
      <c r="E39" s="21" t="str">
        <f t="shared" si="1"/>
        <v>少年男子</v>
      </c>
      <c r="F39" s="21" t="str">
        <f t="shared" si="2"/>
        <v>強化</v>
      </c>
      <c r="G39" s="21">
        <f t="shared" si="3"/>
        <v>0</v>
      </c>
      <c r="H39" s="19"/>
      <c r="I39" s="19"/>
      <c r="J39" s="19"/>
      <c r="K39" s="23"/>
      <c r="L39" s="24"/>
      <c r="M39" s="25"/>
      <c r="N39" s="26"/>
      <c r="O39" s="27"/>
      <c r="P39" s="28"/>
      <c r="Q39" s="19"/>
      <c r="R39" s="29"/>
      <c r="S39" s="29"/>
      <c r="T39" s="20"/>
    </row>
    <row r="40" spans="2:20" ht="20.100000000000001" customHeight="1" x14ac:dyDescent="0.15">
      <c r="B40" s="21">
        <f t="shared" si="0"/>
        <v>35</v>
      </c>
      <c r="C40" s="21" t="str">
        <f>IFERROR(INDEX(リスト!$B$3:$D$50,MATCH($I$2,リスト!$B$3:$B$50,0),2),"")</f>
        <v/>
      </c>
      <c r="D40" s="21" t="str">
        <f>IFERROR(INDEX(リスト!$B$3:$D$50,MATCH($I$2,リスト!$B$3:$B$50,0),3),"")</f>
        <v/>
      </c>
      <c r="E40" s="21" t="str">
        <f t="shared" si="1"/>
        <v>少年男子</v>
      </c>
      <c r="F40" s="21" t="str">
        <f t="shared" si="2"/>
        <v>強化</v>
      </c>
      <c r="G40" s="21">
        <f t="shared" si="3"/>
        <v>0</v>
      </c>
      <c r="H40" s="19"/>
      <c r="I40" s="19"/>
      <c r="J40" s="19"/>
      <c r="K40" s="23"/>
      <c r="L40" s="24"/>
      <c r="M40" s="25"/>
      <c r="N40" s="26"/>
      <c r="O40" s="27"/>
      <c r="P40" s="28"/>
      <c r="Q40" s="19"/>
      <c r="R40" s="29"/>
      <c r="S40" s="29"/>
      <c r="T40" s="20"/>
    </row>
    <row r="41" spans="2:20" ht="20.100000000000001" customHeight="1" x14ac:dyDescent="0.15">
      <c r="B41" s="21">
        <f t="shared" si="0"/>
        <v>36</v>
      </c>
      <c r="C41" s="21" t="str">
        <f>IFERROR(INDEX(リスト!$B$3:$D$50,MATCH($I$2,リスト!$B$3:$B$50,0),2),"")</f>
        <v/>
      </c>
      <c r="D41" s="21" t="str">
        <f>IFERROR(INDEX(リスト!$B$3:$D$50,MATCH($I$2,リスト!$B$3:$B$50,0),3),"")</f>
        <v/>
      </c>
      <c r="E41" s="21" t="str">
        <f t="shared" si="1"/>
        <v>少年男子</v>
      </c>
      <c r="F41" s="21" t="str">
        <f t="shared" si="2"/>
        <v>強化</v>
      </c>
      <c r="G41" s="21">
        <f t="shared" si="3"/>
        <v>0</v>
      </c>
      <c r="H41" s="19"/>
      <c r="I41" s="19"/>
      <c r="J41" s="19"/>
      <c r="K41" s="23"/>
      <c r="L41" s="24"/>
      <c r="M41" s="25"/>
      <c r="N41" s="26"/>
      <c r="O41" s="27"/>
      <c r="P41" s="28"/>
      <c r="Q41" s="19"/>
      <c r="R41" s="29"/>
      <c r="S41" s="29"/>
      <c r="T41" s="20"/>
    </row>
    <row r="42" spans="2:20" ht="20.100000000000001" customHeight="1" x14ac:dyDescent="0.15">
      <c r="B42" s="21" t="s">
        <v>14</v>
      </c>
      <c r="C42" s="21"/>
      <c r="D42" s="21"/>
      <c r="E42" s="21"/>
      <c r="F42" s="21"/>
      <c r="G42" s="21"/>
      <c r="H42" s="21"/>
      <c r="I42" s="21"/>
      <c r="J42" s="21"/>
      <c r="K42" s="30"/>
      <c r="L42" s="30"/>
      <c r="M42" s="31"/>
      <c r="N42" s="30"/>
      <c r="O42" s="32"/>
      <c r="P42" s="33"/>
      <c r="Q42" s="21"/>
      <c r="R42" s="34">
        <f>SUBTOTAL(109,テーブル1456[経費])</f>
        <v>0</v>
      </c>
      <c r="S42" s="35">
        <f>SUBTOTAL(109,テーブル1456[補助金])</f>
        <v>0</v>
      </c>
      <c r="T42" s="21"/>
    </row>
    <row r="43" spans="2:20" ht="20.100000000000001" customHeight="1" x14ac:dyDescent="0.15">
      <c r="B43" s="17"/>
      <c r="C43" s="17"/>
      <c r="D43" s="17"/>
      <c r="E43" s="17"/>
      <c r="F43" s="17"/>
      <c r="G43" s="17"/>
      <c r="H43" s="9"/>
      <c r="I43" s="9"/>
      <c r="J43" s="10"/>
      <c r="K43" s="5"/>
      <c r="L43" s="5"/>
      <c r="M43" s="5"/>
      <c r="N43" s="5"/>
      <c r="O43" s="5"/>
      <c r="P43" s="5"/>
      <c r="Q43" s="11"/>
      <c r="R43" s="12"/>
      <c r="S43" s="13"/>
      <c r="T43" s="8"/>
    </row>
    <row r="44" spans="2:20" ht="20.100000000000001" customHeight="1" x14ac:dyDescent="0.15">
      <c r="B44" s="17"/>
      <c r="C44" s="17"/>
      <c r="D44" s="17"/>
      <c r="E44" s="17"/>
      <c r="F44" s="17"/>
      <c r="G44" s="17"/>
      <c r="H44" s="9"/>
      <c r="I44" s="9"/>
      <c r="J44" s="10"/>
      <c r="K44" s="5"/>
      <c r="L44" s="5"/>
      <c r="M44" s="5"/>
      <c r="N44" s="5"/>
      <c r="O44" s="5"/>
      <c r="P44" s="5"/>
      <c r="Q44" s="11"/>
      <c r="R44" s="12"/>
      <c r="S44" s="13"/>
      <c r="T44" s="8"/>
    </row>
  </sheetData>
  <sheetProtection insertColumns="0" insertRows="0" deleteColumns="0" deleteRows="0" sort="0"/>
  <mergeCells count="6">
    <mergeCell ref="B2:H2"/>
    <mergeCell ref="I2:L2"/>
    <mergeCell ref="N2:P2"/>
    <mergeCell ref="B3:H3"/>
    <mergeCell ref="I3:L3"/>
    <mergeCell ref="N3:P3"/>
  </mergeCells>
  <phoneticPr fontId="2"/>
  <conditionalFormatting sqref="A6:A24">
    <cfRule type="notContainsErrors" dxfId="31" priority="2">
      <formula>NOT(ISERROR(A6))</formula>
    </cfRule>
  </conditionalFormatting>
  <conditionalFormatting sqref="B6:T41">
    <cfRule type="expression" dxfId="30" priority="4">
      <formula>#REF!="中止"</formula>
    </cfRule>
  </conditionalFormatting>
  <conditionalFormatting sqref="H6:T41">
    <cfRule type="expression" dxfId="29" priority="1">
      <formula>OR(MOD(SUBTOTAL(3,$B$6:$B6),10)&gt;5,MOD(SUBTOTAL(3,$B$6:$B6),10)=0)=TRUE</formula>
    </cfRule>
  </conditionalFormatting>
  <conditionalFormatting sqref="I2:P3">
    <cfRule type="containsBlanks" dxfId="28" priority="3">
      <formula>LEN(TRIM(I2))=0</formula>
    </cfRule>
  </conditionalFormatting>
  <dataValidations count="8">
    <dataValidation type="list" allowBlank="1" showInputMessage="1" showErrorMessage="1" prompt="プルダウンより選択" sqref="N2:P2" xr:uid="{0B577156-5211-4ABD-8D8F-DE25E0E6300C}">
      <formula1>"成年男子,成年女子,成年男女,男子,女子,少年男子,少年女子,少年男女"</formula1>
    </dataValidation>
    <dataValidation type="list" allowBlank="1" showInputMessage="1" showErrorMessage="1" prompt="プルダウンより選択" sqref="N3:P3" xr:uid="{BA5662D2-2CB3-45DC-9FC8-C59A593563C8}">
      <formula1>"強化,育成,発掘"</formula1>
    </dataValidation>
    <dataValidation imeMode="hiragana" allowBlank="1" showInputMessage="1" showErrorMessage="1" promptTitle="場所の入力" prompt="施設名等（都道府県名）で入力_x000a_例：県立総合体育館（広島）" sqref="Q6:Q41" xr:uid="{D6F985E6-B794-45EF-9F5E-DD883FCE2E8D}"/>
    <dataValidation type="whole" errorStyle="warning" allowBlank="1" showInputMessage="1" showErrorMessage="1" error="金額（数字）を入力してください。" sqref="R6:S41" xr:uid="{693BF05D-B2AA-42C3-8AF9-4A5D70FBD3A9}">
      <formula1>0</formula1>
      <formula2>10000000</formula2>
    </dataValidation>
    <dataValidation type="whole" errorStyle="warning" allowBlank="1" showInputMessage="1" showErrorMessage="1" errorTitle="無効な値" error="数字のみを入力してください。" sqref="K6:P41" xr:uid="{F6B257E7-C789-4431-98A9-D33A251B1B39}">
      <formula1>1</formula1>
      <formula2>999</formula2>
    </dataValidation>
    <dataValidation type="list" allowBlank="1" showInputMessage="1" sqref="J6:J41" xr:uid="{A1062831-1136-4CB9-B02C-98F3821EAF85}">
      <formula1>"①合宿,①練習会,②県外チーム招待,③トップコーチ招聘,④スポーツ教室,⑤指導者養成"</formula1>
    </dataValidation>
    <dataValidation type="list" allowBlank="1" showInputMessage="1" sqref="I6:I41" xr:uid="{26599835-D98A-4307-A6E0-81040F9D6272}">
      <formula1>"上旬,中旬,下旬,月間"</formula1>
    </dataValidation>
    <dataValidation type="whole" allowBlank="1" showInputMessage="1" showErrorMessage="1" errorTitle="無効な値" error="1～12までの整数を入力してください。" sqref="H6:H41" xr:uid="{6081FB27-1090-4033-AE83-D12803D6460C}">
      <formula1>1</formula1>
      <formula2>12</formula2>
    </dataValidation>
  </dataValidations>
  <printOptions horizontalCentered="1"/>
  <pageMargins left="0.25" right="0.25" top="0.75" bottom="0.75" header="0.3" footer="0.3"/>
  <pageSetup paperSize="9" scale="82" orientation="landscape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より選択" xr:uid="{3DCC7586-39A4-4E16-B122-A25BBD2AB359}">
          <x14:formula1>
            <xm:f>リスト!$B$3:$B$50</xm:f>
          </x14:formula1>
          <xm:sqref>I2:L2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39EAA-736C-4764-999D-F733D1878406}">
  <sheetPr>
    <tabColor theme="5" tint="0.59999389629810485"/>
    <pageSetUpPr fitToPage="1"/>
  </sheetPr>
  <dimension ref="A1:V44"/>
  <sheetViews>
    <sheetView showGridLines="0" zoomScaleNormal="100" zoomScaleSheetLayoutView="100" workbookViewId="0">
      <selection activeCell="X19" sqref="X19"/>
    </sheetView>
  </sheetViews>
  <sheetFormatPr defaultRowHeight="20.100000000000001" customHeight="1" outlineLevelCol="1" x14ac:dyDescent="0.15"/>
  <cols>
    <col min="1" max="1" width="3.875" customWidth="1"/>
    <col min="2" max="2" width="6.625" style="16" customWidth="1"/>
    <col min="3" max="7" width="6.625" style="16" hidden="1" customWidth="1" outlineLevel="1"/>
    <col min="8" max="8" width="6.625" style="2" customWidth="1" collapsed="1"/>
    <col min="9" max="9" width="6.625" style="2" customWidth="1"/>
    <col min="10" max="10" width="15.625" customWidth="1"/>
    <col min="11" max="12" width="6.625" customWidth="1"/>
    <col min="13" max="13" width="6.625" style="4" customWidth="1"/>
    <col min="14" max="16" width="6.625" style="3" customWidth="1"/>
    <col min="17" max="17" width="30.625" style="3" customWidth="1"/>
    <col min="18" max="19" width="12.625" style="3" customWidth="1"/>
    <col min="20" max="20" width="30.625" style="6" customWidth="1"/>
    <col min="21" max="21" width="14.125" customWidth="1"/>
    <col min="22" max="22" width="9.375" style="2" customWidth="1"/>
    <col min="24" max="25" width="16.5" bestFit="1" customWidth="1"/>
  </cols>
  <sheetData>
    <row r="1" spans="1:22" ht="30" customHeight="1" thickBot="1" x14ac:dyDescent="0.2">
      <c r="B1" s="15"/>
      <c r="C1" s="15"/>
      <c r="D1" s="15"/>
      <c r="E1" s="15"/>
      <c r="F1" s="15"/>
      <c r="G1" s="15"/>
      <c r="T1" s="46"/>
    </row>
    <row r="2" spans="1:22" ht="27.95" customHeight="1" thickBot="1" x14ac:dyDescent="0.2">
      <c r="B2" s="78" t="s">
        <v>159</v>
      </c>
      <c r="C2" s="79"/>
      <c r="D2" s="79"/>
      <c r="E2" s="79"/>
      <c r="F2" s="79"/>
      <c r="G2" s="79"/>
      <c r="H2" s="80"/>
      <c r="I2" s="84"/>
      <c r="J2" s="85"/>
      <c r="K2" s="85"/>
      <c r="L2" s="86"/>
      <c r="M2" s="42" t="s">
        <v>17</v>
      </c>
      <c r="N2" s="87" t="s">
        <v>164</v>
      </c>
      <c r="O2" s="88"/>
      <c r="P2" s="89"/>
      <c r="S2" s="5"/>
      <c r="T2" s="46" t="s">
        <v>172</v>
      </c>
      <c r="U2" s="14"/>
    </row>
    <row r="3" spans="1:22" ht="27.95" customHeight="1" thickBot="1" x14ac:dyDescent="0.2">
      <c r="B3" s="81" t="s">
        <v>16</v>
      </c>
      <c r="C3" s="82"/>
      <c r="D3" s="82"/>
      <c r="E3" s="82"/>
      <c r="F3" s="82"/>
      <c r="G3" s="82"/>
      <c r="H3" s="83"/>
      <c r="I3" s="84"/>
      <c r="J3" s="85"/>
      <c r="K3" s="85"/>
      <c r="L3" s="86"/>
      <c r="M3" s="42" t="s">
        <v>18</v>
      </c>
      <c r="N3" s="87" t="s">
        <v>166</v>
      </c>
      <c r="O3" s="88"/>
      <c r="P3" s="89"/>
      <c r="Q3" s="5"/>
      <c r="R3" s="5"/>
      <c r="S3" s="5"/>
      <c r="T3" s="7"/>
      <c r="U3" s="14"/>
    </row>
    <row r="4" spans="1:22" ht="14.1" customHeight="1" x14ac:dyDescent="0.15"/>
    <row r="5" spans="1:22" s="1" customFormat="1" ht="33" customHeight="1" x14ac:dyDescent="0.15">
      <c r="A5" s="18"/>
      <c r="B5" s="36" t="s">
        <v>20</v>
      </c>
      <c r="C5" s="36" t="s">
        <v>160</v>
      </c>
      <c r="D5" s="36" t="s">
        <v>161</v>
      </c>
      <c r="E5" s="36" t="s">
        <v>17</v>
      </c>
      <c r="F5" s="36" t="s">
        <v>18</v>
      </c>
      <c r="G5" s="36" t="s">
        <v>162</v>
      </c>
      <c r="H5" s="37" t="s">
        <v>0</v>
      </c>
      <c r="I5" s="37" t="s">
        <v>15</v>
      </c>
      <c r="J5" s="37" t="s">
        <v>1</v>
      </c>
      <c r="K5" s="37" t="s">
        <v>2</v>
      </c>
      <c r="L5" s="37" t="s">
        <v>3</v>
      </c>
      <c r="M5" s="38" t="s">
        <v>4</v>
      </c>
      <c r="N5" s="37" t="s">
        <v>5</v>
      </c>
      <c r="O5" s="39" t="s">
        <v>19</v>
      </c>
      <c r="P5" s="40" t="s">
        <v>21</v>
      </c>
      <c r="Q5" s="37" t="s">
        <v>6</v>
      </c>
      <c r="R5" s="37" t="s">
        <v>23</v>
      </c>
      <c r="S5" s="37" t="s">
        <v>7</v>
      </c>
      <c r="T5" s="41" t="s">
        <v>22</v>
      </c>
    </row>
    <row r="6" spans="1:22" ht="20.100000000000001" customHeight="1" x14ac:dyDescent="0.15">
      <c r="A6" s="22"/>
      <c r="B6" s="44">
        <f t="shared" ref="B6:B41" si="0">ROW()-5</f>
        <v>1</v>
      </c>
      <c r="C6" s="21" t="str">
        <f>IFERROR(INDEX(リスト!$B$3:$D$50,MATCH($I$2,リスト!$B$3:$B$50,0),2),"")</f>
        <v/>
      </c>
      <c r="D6" s="21" t="str">
        <f>IFERROR(INDEX(リスト!$B$3:$D$50,MATCH($I$2,リスト!$B$3:$B$50,0),3),"")</f>
        <v/>
      </c>
      <c r="E6" s="21" t="str">
        <f t="shared" ref="E6:E41" si="1">$N$2</f>
        <v>少年男女</v>
      </c>
      <c r="F6" s="21" t="str">
        <f t="shared" ref="F6:F41" si="2">$N$3</f>
        <v>強化</v>
      </c>
      <c r="G6" s="21">
        <f t="shared" ref="G6:G41" si="3">$I$3</f>
        <v>0</v>
      </c>
      <c r="H6" s="19"/>
      <c r="I6" s="19"/>
      <c r="J6" s="19"/>
      <c r="K6" s="23"/>
      <c r="L6" s="24"/>
      <c r="M6" s="25"/>
      <c r="N6" s="26"/>
      <c r="O6" s="27"/>
      <c r="P6" s="28"/>
      <c r="Q6" s="19"/>
      <c r="R6" s="29"/>
      <c r="S6" s="29"/>
      <c r="T6" s="20"/>
      <c r="V6"/>
    </row>
    <row r="7" spans="1:22" ht="20.100000000000001" customHeight="1" x14ac:dyDescent="0.15">
      <c r="A7" s="22"/>
      <c r="B7" s="21">
        <f t="shared" si="0"/>
        <v>2</v>
      </c>
      <c r="C7" s="21" t="str">
        <f>IFERROR(INDEX(リスト!$B$3:$D$50,MATCH($I$2,リスト!$B$3:$B$50,0),2),"")</f>
        <v/>
      </c>
      <c r="D7" s="21" t="str">
        <f>IFERROR(INDEX(リスト!$B$3:$D$50,MATCH($I$2,リスト!$B$3:$B$50,0),3),"")</f>
        <v/>
      </c>
      <c r="E7" s="21" t="str">
        <f t="shared" si="1"/>
        <v>少年男女</v>
      </c>
      <c r="F7" s="21" t="str">
        <f t="shared" si="2"/>
        <v>強化</v>
      </c>
      <c r="G7" s="21">
        <f t="shared" si="3"/>
        <v>0</v>
      </c>
      <c r="H7" s="19"/>
      <c r="I7" s="19"/>
      <c r="J7" s="19"/>
      <c r="K7" s="23"/>
      <c r="L7" s="24"/>
      <c r="M7" s="25"/>
      <c r="N7" s="26"/>
      <c r="O7" s="27"/>
      <c r="P7" s="28"/>
      <c r="Q7" s="19"/>
      <c r="R7" s="29"/>
      <c r="S7" s="29"/>
      <c r="T7" s="20"/>
      <c r="V7"/>
    </row>
    <row r="8" spans="1:22" ht="20.100000000000001" customHeight="1" x14ac:dyDescent="0.15">
      <c r="A8" s="22"/>
      <c r="B8" s="21">
        <f t="shared" si="0"/>
        <v>3</v>
      </c>
      <c r="C8" s="21" t="str">
        <f>IFERROR(INDEX(リスト!$B$3:$D$50,MATCH($I$2,リスト!$B$3:$B$50,0),2),"")</f>
        <v/>
      </c>
      <c r="D8" s="21" t="str">
        <f>IFERROR(INDEX(リスト!$B$3:$D$50,MATCH($I$2,リスト!$B$3:$B$50,0),3),"")</f>
        <v/>
      </c>
      <c r="E8" s="21" t="str">
        <f t="shared" si="1"/>
        <v>少年男女</v>
      </c>
      <c r="F8" s="21" t="str">
        <f t="shared" si="2"/>
        <v>強化</v>
      </c>
      <c r="G8" s="21">
        <f t="shared" si="3"/>
        <v>0</v>
      </c>
      <c r="H8" s="19"/>
      <c r="I8" s="19"/>
      <c r="J8" s="19"/>
      <c r="K8" s="23"/>
      <c r="L8" s="24"/>
      <c r="M8" s="25"/>
      <c r="N8" s="26"/>
      <c r="O8" s="27"/>
      <c r="P8" s="28"/>
      <c r="Q8" s="19"/>
      <c r="R8" s="29"/>
      <c r="S8" s="29"/>
      <c r="T8" s="20"/>
      <c r="V8"/>
    </row>
    <row r="9" spans="1:22" ht="20.100000000000001" customHeight="1" x14ac:dyDescent="0.15">
      <c r="A9" s="22"/>
      <c r="B9" s="21">
        <f t="shared" si="0"/>
        <v>4</v>
      </c>
      <c r="C9" s="21" t="str">
        <f>IFERROR(INDEX(リスト!$B$3:$D$50,MATCH($I$2,リスト!$B$3:$B$50,0),2),"")</f>
        <v/>
      </c>
      <c r="D9" s="21" t="str">
        <f>IFERROR(INDEX(リスト!$B$3:$D$50,MATCH($I$2,リスト!$B$3:$B$50,0),3),"")</f>
        <v/>
      </c>
      <c r="E9" s="21" t="str">
        <f t="shared" si="1"/>
        <v>少年男女</v>
      </c>
      <c r="F9" s="21" t="str">
        <f t="shared" si="2"/>
        <v>強化</v>
      </c>
      <c r="G9" s="21">
        <f t="shared" si="3"/>
        <v>0</v>
      </c>
      <c r="H9" s="19"/>
      <c r="I9" s="19"/>
      <c r="J9" s="19"/>
      <c r="K9" s="23"/>
      <c r="L9" s="24"/>
      <c r="M9" s="25"/>
      <c r="N9" s="26"/>
      <c r="O9" s="27"/>
      <c r="P9" s="28"/>
      <c r="Q9" s="19"/>
      <c r="R9" s="29"/>
      <c r="S9" s="29"/>
      <c r="T9" s="20"/>
      <c r="V9"/>
    </row>
    <row r="10" spans="1:22" ht="20.100000000000001" customHeight="1" x14ac:dyDescent="0.15">
      <c r="A10" s="22"/>
      <c r="B10" s="21">
        <f t="shared" si="0"/>
        <v>5</v>
      </c>
      <c r="C10" s="21" t="str">
        <f>IFERROR(INDEX(リスト!$B$3:$D$50,MATCH($I$2,リスト!$B$3:$B$50,0),2),"")</f>
        <v/>
      </c>
      <c r="D10" s="21" t="str">
        <f>IFERROR(INDEX(リスト!$B$3:$D$50,MATCH($I$2,リスト!$B$3:$B$50,0),3),"")</f>
        <v/>
      </c>
      <c r="E10" s="21" t="str">
        <f t="shared" si="1"/>
        <v>少年男女</v>
      </c>
      <c r="F10" s="21" t="str">
        <f t="shared" si="2"/>
        <v>強化</v>
      </c>
      <c r="G10" s="21">
        <f t="shared" si="3"/>
        <v>0</v>
      </c>
      <c r="H10" s="19"/>
      <c r="I10" s="19"/>
      <c r="J10" s="19"/>
      <c r="K10" s="23"/>
      <c r="L10" s="24"/>
      <c r="M10" s="25"/>
      <c r="N10" s="26"/>
      <c r="O10" s="27"/>
      <c r="P10" s="28"/>
      <c r="Q10" s="19"/>
      <c r="R10" s="29"/>
      <c r="S10" s="29"/>
      <c r="T10" s="20"/>
      <c r="V10"/>
    </row>
    <row r="11" spans="1:22" ht="20.100000000000001" customHeight="1" x14ac:dyDescent="0.15">
      <c r="A11" s="22"/>
      <c r="B11" s="21">
        <f t="shared" si="0"/>
        <v>6</v>
      </c>
      <c r="C11" s="21" t="str">
        <f>IFERROR(INDEX(リスト!$B$3:$D$50,MATCH($I$2,リスト!$B$3:$B$50,0),2),"")</f>
        <v/>
      </c>
      <c r="D11" s="21" t="str">
        <f>IFERROR(INDEX(リスト!$B$3:$D$50,MATCH($I$2,リスト!$B$3:$B$50,0),3),"")</f>
        <v/>
      </c>
      <c r="E11" s="21" t="str">
        <f t="shared" si="1"/>
        <v>少年男女</v>
      </c>
      <c r="F11" s="21" t="str">
        <f t="shared" si="2"/>
        <v>強化</v>
      </c>
      <c r="G11" s="21">
        <f t="shared" si="3"/>
        <v>0</v>
      </c>
      <c r="H11" s="19"/>
      <c r="I11" s="19"/>
      <c r="J11" s="19"/>
      <c r="K11" s="23"/>
      <c r="L11" s="24"/>
      <c r="M11" s="25"/>
      <c r="N11" s="26"/>
      <c r="O11" s="27"/>
      <c r="P11" s="28"/>
      <c r="Q11" s="19"/>
      <c r="R11" s="29"/>
      <c r="S11" s="29"/>
      <c r="T11" s="20"/>
      <c r="V11"/>
    </row>
    <row r="12" spans="1:22" ht="20.100000000000001" customHeight="1" x14ac:dyDescent="0.15">
      <c r="A12" s="22"/>
      <c r="B12" s="21">
        <f t="shared" si="0"/>
        <v>7</v>
      </c>
      <c r="C12" s="21" t="str">
        <f>IFERROR(INDEX(リスト!$B$3:$D$50,MATCH($I$2,リスト!$B$3:$B$50,0),2),"")</f>
        <v/>
      </c>
      <c r="D12" s="21" t="str">
        <f>IFERROR(INDEX(リスト!$B$3:$D$50,MATCH($I$2,リスト!$B$3:$B$50,0),3),"")</f>
        <v/>
      </c>
      <c r="E12" s="21" t="str">
        <f t="shared" si="1"/>
        <v>少年男女</v>
      </c>
      <c r="F12" s="21" t="str">
        <f t="shared" si="2"/>
        <v>強化</v>
      </c>
      <c r="G12" s="21">
        <f t="shared" si="3"/>
        <v>0</v>
      </c>
      <c r="H12" s="19"/>
      <c r="I12" s="19"/>
      <c r="J12" s="19"/>
      <c r="K12" s="23"/>
      <c r="L12" s="24"/>
      <c r="M12" s="25"/>
      <c r="N12" s="26"/>
      <c r="O12" s="27"/>
      <c r="P12" s="28"/>
      <c r="Q12" s="19"/>
      <c r="R12" s="29"/>
      <c r="S12" s="29"/>
      <c r="T12" s="20"/>
      <c r="V12"/>
    </row>
    <row r="13" spans="1:22" ht="20.100000000000001" customHeight="1" x14ac:dyDescent="0.15">
      <c r="A13" s="22"/>
      <c r="B13" s="21">
        <f t="shared" si="0"/>
        <v>8</v>
      </c>
      <c r="C13" s="21" t="str">
        <f>IFERROR(INDEX(リスト!$B$3:$D$50,MATCH($I$2,リスト!$B$3:$B$50,0),2),"")</f>
        <v/>
      </c>
      <c r="D13" s="21" t="str">
        <f>IFERROR(INDEX(リスト!$B$3:$D$50,MATCH($I$2,リスト!$B$3:$B$50,0),3),"")</f>
        <v/>
      </c>
      <c r="E13" s="21" t="str">
        <f t="shared" si="1"/>
        <v>少年男女</v>
      </c>
      <c r="F13" s="21" t="str">
        <f t="shared" si="2"/>
        <v>強化</v>
      </c>
      <c r="G13" s="21">
        <f t="shared" si="3"/>
        <v>0</v>
      </c>
      <c r="H13" s="19"/>
      <c r="I13" s="19"/>
      <c r="J13" s="19"/>
      <c r="K13" s="23"/>
      <c r="L13" s="24"/>
      <c r="M13" s="25"/>
      <c r="N13" s="26"/>
      <c r="O13" s="27"/>
      <c r="P13" s="28"/>
      <c r="Q13" s="19"/>
      <c r="R13" s="29"/>
      <c r="S13" s="29"/>
      <c r="T13" s="20"/>
      <c r="V13"/>
    </row>
    <row r="14" spans="1:22" ht="20.100000000000001" customHeight="1" x14ac:dyDescent="0.15">
      <c r="A14" s="22"/>
      <c r="B14" s="21">
        <f t="shared" si="0"/>
        <v>9</v>
      </c>
      <c r="C14" s="21" t="str">
        <f>IFERROR(INDEX(リスト!$B$3:$D$50,MATCH($I$2,リスト!$B$3:$B$50,0),2),"")</f>
        <v/>
      </c>
      <c r="D14" s="21" t="str">
        <f>IFERROR(INDEX(リスト!$B$3:$D$50,MATCH($I$2,リスト!$B$3:$B$50,0),3),"")</f>
        <v/>
      </c>
      <c r="E14" s="21" t="str">
        <f t="shared" si="1"/>
        <v>少年男女</v>
      </c>
      <c r="F14" s="21" t="str">
        <f t="shared" si="2"/>
        <v>強化</v>
      </c>
      <c r="G14" s="21">
        <f t="shared" si="3"/>
        <v>0</v>
      </c>
      <c r="H14" s="19"/>
      <c r="I14" s="19"/>
      <c r="J14" s="19"/>
      <c r="K14" s="23"/>
      <c r="L14" s="24"/>
      <c r="M14" s="25"/>
      <c r="N14" s="26"/>
      <c r="O14" s="27"/>
      <c r="P14" s="28"/>
      <c r="Q14" s="19"/>
      <c r="R14" s="29"/>
      <c r="S14" s="29"/>
      <c r="T14" s="20"/>
      <c r="V14"/>
    </row>
    <row r="15" spans="1:22" ht="20.100000000000001" customHeight="1" x14ac:dyDescent="0.15">
      <c r="A15" s="22"/>
      <c r="B15" s="21">
        <f t="shared" si="0"/>
        <v>10</v>
      </c>
      <c r="C15" s="21" t="str">
        <f>IFERROR(INDEX(リスト!$B$3:$D$50,MATCH($I$2,リスト!$B$3:$B$50,0),2),"")</f>
        <v/>
      </c>
      <c r="D15" s="21" t="str">
        <f>IFERROR(INDEX(リスト!$B$3:$D$50,MATCH($I$2,リスト!$B$3:$B$50,0),3),"")</f>
        <v/>
      </c>
      <c r="E15" s="21" t="str">
        <f t="shared" si="1"/>
        <v>少年男女</v>
      </c>
      <c r="F15" s="21" t="str">
        <f t="shared" si="2"/>
        <v>強化</v>
      </c>
      <c r="G15" s="21">
        <f t="shared" si="3"/>
        <v>0</v>
      </c>
      <c r="H15" s="19"/>
      <c r="I15" s="19"/>
      <c r="J15" s="19"/>
      <c r="K15" s="23"/>
      <c r="L15" s="24"/>
      <c r="M15" s="25"/>
      <c r="N15" s="26"/>
      <c r="O15" s="27"/>
      <c r="P15" s="28"/>
      <c r="Q15" s="19"/>
      <c r="R15" s="29"/>
      <c r="S15" s="29"/>
      <c r="T15" s="20"/>
      <c r="V15"/>
    </row>
    <row r="16" spans="1:22" ht="20.100000000000001" customHeight="1" x14ac:dyDescent="0.15">
      <c r="A16" s="22"/>
      <c r="B16" s="21">
        <f t="shared" si="0"/>
        <v>11</v>
      </c>
      <c r="C16" s="21" t="str">
        <f>IFERROR(INDEX(リスト!$B$3:$D$50,MATCH($I$2,リスト!$B$3:$B$50,0),2),"")</f>
        <v/>
      </c>
      <c r="D16" s="21" t="str">
        <f>IFERROR(INDEX(リスト!$B$3:$D$50,MATCH($I$2,リスト!$B$3:$B$50,0),3),"")</f>
        <v/>
      </c>
      <c r="E16" s="21" t="str">
        <f t="shared" si="1"/>
        <v>少年男女</v>
      </c>
      <c r="F16" s="21" t="str">
        <f t="shared" si="2"/>
        <v>強化</v>
      </c>
      <c r="G16" s="21">
        <f t="shared" si="3"/>
        <v>0</v>
      </c>
      <c r="H16" s="19"/>
      <c r="I16" s="19"/>
      <c r="J16" s="19"/>
      <c r="K16" s="23"/>
      <c r="L16" s="24"/>
      <c r="M16" s="25"/>
      <c r="N16" s="26"/>
      <c r="O16" s="27"/>
      <c r="P16" s="28"/>
      <c r="Q16" s="19"/>
      <c r="R16" s="29"/>
      <c r="S16" s="29"/>
      <c r="T16" s="20"/>
    </row>
    <row r="17" spans="1:20" ht="20.100000000000001" customHeight="1" x14ac:dyDescent="0.15">
      <c r="A17" s="22"/>
      <c r="B17" s="21">
        <f t="shared" si="0"/>
        <v>12</v>
      </c>
      <c r="C17" s="21" t="str">
        <f>IFERROR(INDEX(リスト!$B$3:$D$50,MATCH($I$2,リスト!$B$3:$B$50,0),2),"")</f>
        <v/>
      </c>
      <c r="D17" s="21" t="str">
        <f>IFERROR(INDEX(リスト!$B$3:$D$50,MATCH($I$2,リスト!$B$3:$B$50,0),3),"")</f>
        <v/>
      </c>
      <c r="E17" s="21" t="str">
        <f t="shared" si="1"/>
        <v>少年男女</v>
      </c>
      <c r="F17" s="21" t="str">
        <f t="shared" si="2"/>
        <v>強化</v>
      </c>
      <c r="G17" s="21">
        <f t="shared" si="3"/>
        <v>0</v>
      </c>
      <c r="H17" s="19"/>
      <c r="I17" s="19"/>
      <c r="J17" s="19"/>
      <c r="K17" s="23"/>
      <c r="L17" s="24"/>
      <c r="M17" s="25"/>
      <c r="N17" s="26"/>
      <c r="O17" s="27"/>
      <c r="P17" s="28"/>
      <c r="Q17" s="19"/>
      <c r="R17" s="29"/>
      <c r="S17" s="29"/>
      <c r="T17" s="20"/>
    </row>
    <row r="18" spans="1:20" ht="20.100000000000001" customHeight="1" x14ac:dyDescent="0.15">
      <c r="A18" s="22"/>
      <c r="B18" s="21">
        <f t="shared" si="0"/>
        <v>13</v>
      </c>
      <c r="C18" s="21" t="str">
        <f>IFERROR(INDEX(リスト!$B$3:$D$50,MATCH($I$2,リスト!$B$3:$B$50,0),2),"")</f>
        <v/>
      </c>
      <c r="D18" s="21" t="str">
        <f>IFERROR(INDEX(リスト!$B$3:$D$50,MATCH($I$2,リスト!$B$3:$B$50,0),3),"")</f>
        <v/>
      </c>
      <c r="E18" s="21" t="str">
        <f t="shared" si="1"/>
        <v>少年男女</v>
      </c>
      <c r="F18" s="21" t="str">
        <f t="shared" si="2"/>
        <v>強化</v>
      </c>
      <c r="G18" s="21">
        <f t="shared" si="3"/>
        <v>0</v>
      </c>
      <c r="H18" s="19"/>
      <c r="I18" s="19"/>
      <c r="J18" s="19"/>
      <c r="K18" s="23"/>
      <c r="L18" s="24"/>
      <c r="M18" s="25"/>
      <c r="N18" s="26"/>
      <c r="O18" s="27"/>
      <c r="P18" s="28"/>
      <c r="Q18" s="19"/>
      <c r="R18" s="29"/>
      <c r="S18" s="29"/>
      <c r="T18" s="20"/>
    </row>
    <row r="19" spans="1:20" ht="20.100000000000001" customHeight="1" x14ac:dyDescent="0.15">
      <c r="A19" s="22"/>
      <c r="B19" s="21">
        <f t="shared" si="0"/>
        <v>14</v>
      </c>
      <c r="C19" s="21" t="str">
        <f>IFERROR(INDEX(リスト!$B$3:$D$50,MATCH($I$2,リスト!$B$3:$B$50,0),2),"")</f>
        <v/>
      </c>
      <c r="D19" s="21" t="str">
        <f>IFERROR(INDEX(リスト!$B$3:$D$50,MATCH($I$2,リスト!$B$3:$B$50,0),3),"")</f>
        <v/>
      </c>
      <c r="E19" s="21" t="str">
        <f t="shared" si="1"/>
        <v>少年男女</v>
      </c>
      <c r="F19" s="21" t="str">
        <f t="shared" si="2"/>
        <v>強化</v>
      </c>
      <c r="G19" s="21">
        <f t="shared" si="3"/>
        <v>0</v>
      </c>
      <c r="H19" s="19"/>
      <c r="I19" s="19"/>
      <c r="J19" s="19"/>
      <c r="K19" s="23"/>
      <c r="L19" s="24"/>
      <c r="M19" s="25"/>
      <c r="N19" s="26"/>
      <c r="O19" s="27"/>
      <c r="P19" s="28"/>
      <c r="Q19" s="19"/>
      <c r="R19" s="29"/>
      <c r="S19" s="29"/>
      <c r="T19" s="20"/>
    </row>
    <row r="20" spans="1:20" ht="20.100000000000001" customHeight="1" x14ac:dyDescent="0.15">
      <c r="A20" s="22"/>
      <c r="B20" s="21">
        <f t="shared" si="0"/>
        <v>15</v>
      </c>
      <c r="C20" s="21" t="str">
        <f>IFERROR(INDEX(リスト!$B$3:$D$50,MATCH($I$2,リスト!$B$3:$B$50,0),2),"")</f>
        <v/>
      </c>
      <c r="D20" s="21" t="str">
        <f>IFERROR(INDEX(リスト!$B$3:$D$50,MATCH($I$2,リスト!$B$3:$B$50,0),3),"")</f>
        <v/>
      </c>
      <c r="E20" s="21" t="str">
        <f t="shared" si="1"/>
        <v>少年男女</v>
      </c>
      <c r="F20" s="21" t="str">
        <f t="shared" si="2"/>
        <v>強化</v>
      </c>
      <c r="G20" s="21">
        <f t="shared" si="3"/>
        <v>0</v>
      </c>
      <c r="H20" s="19"/>
      <c r="I20" s="19"/>
      <c r="J20" s="19"/>
      <c r="K20" s="23"/>
      <c r="L20" s="24"/>
      <c r="M20" s="25"/>
      <c r="N20" s="26"/>
      <c r="O20" s="27"/>
      <c r="P20" s="28"/>
      <c r="Q20" s="19"/>
      <c r="R20" s="29"/>
      <c r="S20" s="29"/>
      <c r="T20" s="20"/>
    </row>
    <row r="21" spans="1:20" ht="20.100000000000001" customHeight="1" x14ac:dyDescent="0.15">
      <c r="A21" s="22"/>
      <c r="B21" s="21">
        <f t="shared" si="0"/>
        <v>16</v>
      </c>
      <c r="C21" s="21" t="str">
        <f>IFERROR(INDEX(リスト!$B$3:$D$50,MATCH($I$2,リスト!$B$3:$B$50,0),2),"")</f>
        <v/>
      </c>
      <c r="D21" s="21" t="str">
        <f>IFERROR(INDEX(リスト!$B$3:$D$50,MATCH($I$2,リスト!$B$3:$B$50,0),3),"")</f>
        <v/>
      </c>
      <c r="E21" s="21" t="str">
        <f t="shared" si="1"/>
        <v>少年男女</v>
      </c>
      <c r="F21" s="21" t="str">
        <f t="shared" si="2"/>
        <v>強化</v>
      </c>
      <c r="G21" s="21">
        <f t="shared" si="3"/>
        <v>0</v>
      </c>
      <c r="H21" s="19"/>
      <c r="I21" s="19"/>
      <c r="J21" s="19"/>
      <c r="K21" s="23"/>
      <c r="L21" s="24"/>
      <c r="M21" s="25"/>
      <c r="N21" s="26"/>
      <c r="O21" s="27"/>
      <c r="P21" s="28"/>
      <c r="Q21" s="19"/>
      <c r="R21" s="29"/>
      <c r="S21" s="29"/>
      <c r="T21" s="20"/>
    </row>
    <row r="22" spans="1:20" ht="20.100000000000001" customHeight="1" x14ac:dyDescent="0.15">
      <c r="A22" s="22"/>
      <c r="B22" s="21">
        <f t="shared" si="0"/>
        <v>17</v>
      </c>
      <c r="C22" s="21" t="str">
        <f>IFERROR(INDEX(リスト!$B$3:$D$50,MATCH($I$2,リスト!$B$3:$B$50,0),2),"")</f>
        <v/>
      </c>
      <c r="D22" s="21" t="str">
        <f>IFERROR(INDEX(リスト!$B$3:$D$50,MATCH($I$2,リスト!$B$3:$B$50,0),3),"")</f>
        <v/>
      </c>
      <c r="E22" s="21" t="str">
        <f t="shared" si="1"/>
        <v>少年男女</v>
      </c>
      <c r="F22" s="21" t="str">
        <f t="shared" si="2"/>
        <v>強化</v>
      </c>
      <c r="G22" s="21">
        <f t="shared" si="3"/>
        <v>0</v>
      </c>
      <c r="H22" s="19"/>
      <c r="I22" s="19"/>
      <c r="J22" s="19"/>
      <c r="K22" s="23"/>
      <c r="L22" s="24"/>
      <c r="M22" s="25"/>
      <c r="N22" s="26"/>
      <c r="O22" s="27"/>
      <c r="P22" s="28"/>
      <c r="Q22" s="19"/>
      <c r="R22" s="29"/>
      <c r="S22" s="29"/>
      <c r="T22" s="20"/>
    </row>
    <row r="23" spans="1:20" ht="20.100000000000001" customHeight="1" x14ac:dyDescent="0.15">
      <c r="A23" s="22"/>
      <c r="B23" s="21">
        <f t="shared" si="0"/>
        <v>18</v>
      </c>
      <c r="C23" s="21" t="str">
        <f>IFERROR(INDEX(リスト!$B$3:$D$50,MATCH($I$2,リスト!$B$3:$B$50,0),2),"")</f>
        <v/>
      </c>
      <c r="D23" s="21" t="str">
        <f>IFERROR(INDEX(リスト!$B$3:$D$50,MATCH($I$2,リスト!$B$3:$B$50,0),3),"")</f>
        <v/>
      </c>
      <c r="E23" s="21" t="str">
        <f t="shared" si="1"/>
        <v>少年男女</v>
      </c>
      <c r="F23" s="21" t="str">
        <f t="shared" si="2"/>
        <v>強化</v>
      </c>
      <c r="G23" s="21">
        <f t="shared" si="3"/>
        <v>0</v>
      </c>
      <c r="H23" s="19"/>
      <c r="I23" s="19"/>
      <c r="J23" s="19"/>
      <c r="K23" s="23"/>
      <c r="L23" s="24"/>
      <c r="M23" s="25"/>
      <c r="N23" s="26"/>
      <c r="O23" s="27"/>
      <c r="P23" s="28"/>
      <c r="Q23" s="19"/>
      <c r="R23" s="29"/>
      <c r="S23" s="29"/>
      <c r="T23" s="20"/>
    </row>
    <row r="24" spans="1:20" ht="20.100000000000001" customHeight="1" x14ac:dyDescent="0.15">
      <c r="A24" s="22"/>
      <c r="B24" s="21">
        <f t="shared" si="0"/>
        <v>19</v>
      </c>
      <c r="C24" s="21" t="str">
        <f>IFERROR(INDEX(リスト!$B$3:$D$50,MATCH($I$2,リスト!$B$3:$B$50,0),2),"")</f>
        <v/>
      </c>
      <c r="D24" s="21" t="str">
        <f>IFERROR(INDEX(リスト!$B$3:$D$50,MATCH($I$2,リスト!$B$3:$B$50,0),3),"")</f>
        <v/>
      </c>
      <c r="E24" s="21" t="str">
        <f t="shared" si="1"/>
        <v>少年男女</v>
      </c>
      <c r="F24" s="21" t="str">
        <f t="shared" si="2"/>
        <v>強化</v>
      </c>
      <c r="G24" s="21">
        <f t="shared" si="3"/>
        <v>0</v>
      </c>
      <c r="H24" s="19"/>
      <c r="I24" s="19"/>
      <c r="J24" s="19"/>
      <c r="K24" s="23"/>
      <c r="L24" s="24"/>
      <c r="M24" s="25"/>
      <c r="N24" s="26"/>
      <c r="O24" s="27"/>
      <c r="P24" s="28"/>
      <c r="Q24" s="19"/>
      <c r="R24" s="29"/>
      <c r="S24" s="29"/>
      <c r="T24" s="20"/>
    </row>
    <row r="25" spans="1:20" ht="20.100000000000001" customHeight="1" x14ac:dyDescent="0.15">
      <c r="A25" s="21"/>
      <c r="B25" s="21">
        <f t="shared" si="0"/>
        <v>20</v>
      </c>
      <c r="C25" s="21" t="str">
        <f>IFERROR(INDEX(リスト!$B$3:$D$50,MATCH($I$2,リスト!$B$3:$B$50,0),2),"")</f>
        <v/>
      </c>
      <c r="D25" s="21" t="str">
        <f>IFERROR(INDEX(リスト!$B$3:$D$50,MATCH($I$2,リスト!$B$3:$B$50,0),3),"")</f>
        <v/>
      </c>
      <c r="E25" s="21" t="str">
        <f t="shared" si="1"/>
        <v>少年男女</v>
      </c>
      <c r="F25" s="21" t="str">
        <f t="shared" si="2"/>
        <v>強化</v>
      </c>
      <c r="G25" s="21">
        <f t="shared" si="3"/>
        <v>0</v>
      </c>
      <c r="H25" s="19"/>
      <c r="I25" s="19"/>
      <c r="J25" s="19"/>
      <c r="K25" s="23"/>
      <c r="L25" s="24"/>
      <c r="M25" s="25"/>
      <c r="N25" s="26"/>
      <c r="O25" s="27"/>
      <c r="P25" s="28"/>
      <c r="Q25" s="19"/>
      <c r="R25" s="29"/>
      <c r="S25" s="29"/>
      <c r="T25" s="20"/>
    </row>
    <row r="26" spans="1:20" ht="20.100000000000001" customHeight="1" x14ac:dyDescent="0.15">
      <c r="B26" s="21">
        <f t="shared" si="0"/>
        <v>21</v>
      </c>
      <c r="C26" s="21" t="str">
        <f>IFERROR(INDEX(リスト!$B$3:$D$50,MATCH($I$2,リスト!$B$3:$B$50,0),2),"")</f>
        <v/>
      </c>
      <c r="D26" s="21" t="str">
        <f>IFERROR(INDEX(リスト!$B$3:$D$50,MATCH($I$2,リスト!$B$3:$B$50,0),3),"")</f>
        <v/>
      </c>
      <c r="E26" s="21" t="str">
        <f t="shared" si="1"/>
        <v>少年男女</v>
      </c>
      <c r="F26" s="21" t="str">
        <f t="shared" si="2"/>
        <v>強化</v>
      </c>
      <c r="G26" s="21">
        <f t="shared" si="3"/>
        <v>0</v>
      </c>
      <c r="H26" s="19"/>
      <c r="I26" s="19"/>
      <c r="J26" s="19"/>
      <c r="K26" s="23"/>
      <c r="L26" s="24"/>
      <c r="M26" s="25"/>
      <c r="N26" s="26"/>
      <c r="O26" s="27"/>
      <c r="P26" s="28"/>
      <c r="Q26" s="19"/>
      <c r="R26" s="29"/>
      <c r="S26" s="29"/>
      <c r="T26" s="20"/>
    </row>
    <row r="27" spans="1:20" ht="20.100000000000001" customHeight="1" x14ac:dyDescent="0.15">
      <c r="B27" s="21">
        <f t="shared" si="0"/>
        <v>22</v>
      </c>
      <c r="C27" s="21" t="str">
        <f>IFERROR(INDEX(リスト!$B$3:$D$50,MATCH($I$2,リスト!$B$3:$B$50,0),2),"")</f>
        <v/>
      </c>
      <c r="D27" s="21" t="str">
        <f>IFERROR(INDEX(リスト!$B$3:$D$50,MATCH($I$2,リスト!$B$3:$B$50,0),3),"")</f>
        <v/>
      </c>
      <c r="E27" s="21" t="str">
        <f t="shared" si="1"/>
        <v>少年男女</v>
      </c>
      <c r="F27" s="21" t="str">
        <f t="shared" si="2"/>
        <v>強化</v>
      </c>
      <c r="G27" s="21">
        <f t="shared" si="3"/>
        <v>0</v>
      </c>
      <c r="H27" s="19"/>
      <c r="I27" s="19"/>
      <c r="J27" s="19"/>
      <c r="K27" s="23"/>
      <c r="L27" s="24"/>
      <c r="M27" s="25"/>
      <c r="N27" s="26"/>
      <c r="O27" s="27"/>
      <c r="P27" s="28"/>
      <c r="Q27" s="19"/>
      <c r="R27" s="29"/>
      <c r="S27" s="29"/>
      <c r="T27" s="20"/>
    </row>
    <row r="28" spans="1:20" ht="20.100000000000001" customHeight="1" x14ac:dyDescent="0.15">
      <c r="B28" s="21">
        <f t="shared" si="0"/>
        <v>23</v>
      </c>
      <c r="C28" s="21" t="str">
        <f>IFERROR(INDEX(リスト!$B$3:$D$50,MATCH($I$2,リスト!$B$3:$B$50,0),2),"")</f>
        <v/>
      </c>
      <c r="D28" s="21" t="str">
        <f>IFERROR(INDEX(リスト!$B$3:$D$50,MATCH($I$2,リスト!$B$3:$B$50,0),3),"")</f>
        <v/>
      </c>
      <c r="E28" s="21" t="str">
        <f t="shared" si="1"/>
        <v>少年男女</v>
      </c>
      <c r="F28" s="21" t="str">
        <f t="shared" si="2"/>
        <v>強化</v>
      </c>
      <c r="G28" s="21">
        <f t="shared" si="3"/>
        <v>0</v>
      </c>
      <c r="H28" s="19"/>
      <c r="I28" s="19"/>
      <c r="J28" s="19"/>
      <c r="K28" s="23"/>
      <c r="L28" s="24"/>
      <c r="M28" s="25"/>
      <c r="N28" s="26"/>
      <c r="O28" s="27"/>
      <c r="P28" s="28"/>
      <c r="Q28" s="19"/>
      <c r="R28" s="29"/>
      <c r="S28" s="29"/>
      <c r="T28" s="20"/>
    </row>
    <row r="29" spans="1:20" ht="20.100000000000001" customHeight="1" x14ac:dyDescent="0.15">
      <c r="B29" s="21">
        <f t="shared" si="0"/>
        <v>24</v>
      </c>
      <c r="C29" s="21" t="str">
        <f>IFERROR(INDEX(リスト!$B$3:$D$50,MATCH($I$2,リスト!$B$3:$B$50,0),2),"")</f>
        <v/>
      </c>
      <c r="D29" s="21" t="str">
        <f>IFERROR(INDEX(リスト!$B$3:$D$50,MATCH($I$2,リスト!$B$3:$B$50,0),3),"")</f>
        <v/>
      </c>
      <c r="E29" s="21" t="str">
        <f t="shared" si="1"/>
        <v>少年男女</v>
      </c>
      <c r="F29" s="21" t="str">
        <f t="shared" si="2"/>
        <v>強化</v>
      </c>
      <c r="G29" s="21">
        <f t="shared" si="3"/>
        <v>0</v>
      </c>
      <c r="H29" s="19"/>
      <c r="I29" s="19"/>
      <c r="J29" s="19"/>
      <c r="K29" s="23"/>
      <c r="L29" s="24"/>
      <c r="M29" s="25"/>
      <c r="N29" s="26"/>
      <c r="O29" s="27"/>
      <c r="P29" s="28"/>
      <c r="Q29" s="19"/>
      <c r="R29" s="29"/>
      <c r="S29" s="29"/>
      <c r="T29" s="20"/>
    </row>
    <row r="30" spans="1:20" ht="20.100000000000001" customHeight="1" x14ac:dyDescent="0.15">
      <c r="B30" s="21">
        <f t="shared" si="0"/>
        <v>25</v>
      </c>
      <c r="C30" s="21" t="str">
        <f>IFERROR(INDEX(リスト!$B$3:$D$50,MATCH($I$2,リスト!$B$3:$B$50,0),2),"")</f>
        <v/>
      </c>
      <c r="D30" s="21" t="str">
        <f>IFERROR(INDEX(リスト!$B$3:$D$50,MATCH($I$2,リスト!$B$3:$B$50,0),3),"")</f>
        <v/>
      </c>
      <c r="E30" s="21" t="str">
        <f t="shared" si="1"/>
        <v>少年男女</v>
      </c>
      <c r="F30" s="21" t="str">
        <f t="shared" si="2"/>
        <v>強化</v>
      </c>
      <c r="G30" s="21">
        <f t="shared" si="3"/>
        <v>0</v>
      </c>
      <c r="H30" s="19"/>
      <c r="I30" s="19"/>
      <c r="J30" s="19"/>
      <c r="K30" s="23"/>
      <c r="L30" s="24"/>
      <c r="M30" s="25"/>
      <c r="N30" s="26"/>
      <c r="O30" s="27"/>
      <c r="P30" s="28"/>
      <c r="Q30" s="19"/>
      <c r="R30" s="29"/>
      <c r="S30" s="29"/>
      <c r="T30" s="20"/>
    </row>
    <row r="31" spans="1:20" ht="20.100000000000001" customHeight="1" x14ac:dyDescent="0.15">
      <c r="B31" s="21">
        <f t="shared" si="0"/>
        <v>26</v>
      </c>
      <c r="C31" s="21" t="str">
        <f>IFERROR(INDEX(リスト!$B$3:$D$50,MATCH($I$2,リスト!$B$3:$B$50,0),2),"")</f>
        <v/>
      </c>
      <c r="D31" s="21" t="str">
        <f>IFERROR(INDEX(リスト!$B$3:$D$50,MATCH($I$2,リスト!$B$3:$B$50,0),3),"")</f>
        <v/>
      </c>
      <c r="E31" s="21" t="str">
        <f t="shared" si="1"/>
        <v>少年男女</v>
      </c>
      <c r="F31" s="21" t="str">
        <f t="shared" si="2"/>
        <v>強化</v>
      </c>
      <c r="G31" s="21">
        <f t="shared" si="3"/>
        <v>0</v>
      </c>
      <c r="H31" s="19"/>
      <c r="I31" s="19"/>
      <c r="J31" s="19"/>
      <c r="K31" s="23"/>
      <c r="L31" s="24"/>
      <c r="M31" s="25"/>
      <c r="N31" s="26"/>
      <c r="O31" s="27"/>
      <c r="P31" s="28"/>
      <c r="Q31" s="19"/>
      <c r="R31" s="29"/>
      <c r="S31" s="29"/>
      <c r="T31" s="20"/>
    </row>
    <row r="32" spans="1:20" ht="20.100000000000001" customHeight="1" x14ac:dyDescent="0.15">
      <c r="B32" s="21">
        <f t="shared" si="0"/>
        <v>27</v>
      </c>
      <c r="C32" s="21" t="str">
        <f>IFERROR(INDEX(リスト!$B$3:$D$50,MATCH($I$2,リスト!$B$3:$B$50,0),2),"")</f>
        <v/>
      </c>
      <c r="D32" s="21" t="str">
        <f>IFERROR(INDEX(リスト!$B$3:$D$50,MATCH($I$2,リスト!$B$3:$B$50,0),3),"")</f>
        <v/>
      </c>
      <c r="E32" s="21" t="str">
        <f t="shared" si="1"/>
        <v>少年男女</v>
      </c>
      <c r="F32" s="21" t="str">
        <f t="shared" si="2"/>
        <v>強化</v>
      </c>
      <c r="G32" s="21">
        <f t="shared" si="3"/>
        <v>0</v>
      </c>
      <c r="H32" s="19"/>
      <c r="I32" s="19"/>
      <c r="J32" s="19"/>
      <c r="K32" s="23"/>
      <c r="L32" s="24"/>
      <c r="M32" s="25"/>
      <c r="N32" s="26"/>
      <c r="O32" s="27"/>
      <c r="P32" s="28"/>
      <c r="Q32" s="19"/>
      <c r="R32" s="29"/>
      <c r="S32" s="29"/>
      <c r="T32" s="20"/>
    </row>
    <row r="33" spans="2:20" ht="20.100000000000001" customHeight="1" x14ac:dyDescent="0.15">
      <c r="B33" s="21">
        <f t="shared" si="0"/>
        <v>28</v>
      </c>
      <c r="C33" s="21" t="str">
        <f>IFERROR(INDEX(リスト!$B$3:$D$50,MATCH($I$2,リスト!$B$3:$B$50,0),2),"")</f>
        <v/>
      </c>
      <c r="D33" s="21" t="str">
        <f>IFERROR(INDEX(リスト!$B$3:$D$50,MATCH($I$2,リスト!$B$3:$B$50,0),3),"")</f>
        <v/>
      </c>
      <c r="E33" s="21" t="str">
        <f t="shared" si="1"/>
        <v>少年男女</v>
      </c>
      <c r="F33" s="21" t="str">
        <f t="shared" si="2"/>
        <v>強化</v>
      </c>
      <c r="G33" s="21">
        <f t="shared" si="3"/>
        <v>0</v>
      </c>
      <c r="H33" s="19"/>
      <c r="I33" s="19"/>
      <c r="J33" s="19"/>
      <c r="K33" s="23"/>
      <c r="L33" s="24"/>
      <c r="M33" s="25"/>
      <c r="N33" s="26"/>
      <c r="O33" s="27"/>
      <c r="P33" s="28"/>
      <c r="Q33" s="19"/>
      <c r="R33" s="29"/>
      <c r="S33" s="29"/>
      <c r="T33" s="20"/>
    </row>
    <row r="34" spans="2:20" ht="20.100000000000001" customHeight="1" x14ac:dyDescent="0.15">
      <c r="B34" s="21">
        <f t="shared" si="0"/>
        <v>29</v>
      </c>
      <c r="C34" s="21" t="str">
        <f>IFERROR(INDEX(リスト!$B$3:$D$50,MATCH($I$2,リスト!$B$3:$B$50,0),2),"")</f>
        <v/>
      </c>
      <c r="D34" s="21" t="str">
        <f>IFERROR(INDEX(リスト!$B$3:$D$50,MATCH($I$2,リスト!$B$3:$B$50,0),3),"")</f>
        <v/>
      </c>
      <c r="E34" s="21" t="str">
        <f t="shared" si="1"/>
        <v>少年男女</v>
      </c>
      <c r="F34" s="21" t="str">
        <f t="shared" si="2"/>
        <v>強化</v>
      </c>
      <c r="G34" s="21">
        <f t="shared" si="3"/>
        <v>0</v>
      </c>
      <c r="H34" s="19"/>
      <c r="I34" s="19"/>
      <c r="J34" s="19"/>
      <c r="K34" s="23"/>
      <c r="L34" s="24"/>
      <c r="M34" s="25"/>
      <c r="N34" s="26"/>
      <c r="O34" s="27"/>
      <c r="P34" s="28"/>
      <c r="Q34" s="19"/>
      <c r="R34" s="29"/>
      <c r="S34" s="29"/>
      <c r="T34" s="20"/>
    </row>
    <row r="35" spans="2:20" ht="20.100000000000001" customHeight="1" x14ac:dyDescent="0.15">
      <c r="B35" s="21">
        <f t="shared" si="0"/>
        <v>30</v>
      </c>
      <c r="C35" s="21" t="str">
        <f>IFERROR(INDEX(リスト!$B$3:$D$50,MATCH($I$2,リスト!$B$3:$B$50,0),2),"")</f>
        <v/>
      </c>
      <c r="D35" s="21" t="str">
        <f>IFERROR(INDEX(リスト!$B$3:$D$50,MATCH($I$2,リスト!$B$3:$B$50,0),3),"")</f>
        <v/>
      </c>
      <c r="E35" s="21" t="str">
        <f t="shared" si="1"/>
        <v>少年男女</v>
      </c>
      <c r="F35" s="21" t="str">
        <f t="shared" si="2"/>
        <v>強化</v>
      </c>
      <c r="G35" s="21">
        <f t="shared" si="3"/>
        <v>0</v>
      </c>
      <c r="H35" s="19"/>
      <c r="I35" s="19"/>
      <c r="J35" s="19"/>
      <c r="K35" s="23"/>
      <c r="L35" s="24"/>
      <c r="M35" s="25"/>
      <c r="N35" s="26"/>
      <c r="O35" s="27"/>
      <c r="P35" s="28"/>
      <c r="Q35" s="19"/>
      <c r="R35" s="29"/>
      <c r="S35" s="29"/>
      <c r="T35" s="20"/>
    </row>
    <row r="36" spans="2:20" ht="20.100000000000001" customHeight="1" x14ac:dyDescent="0.15">
      <c r="B36" s="21">
        <f t="shared" si="0"/>
        <v>31</v>
      </c>
      <c r="C36" s="21" t="str">
        <f>IFERROR(INDEX(リスト!$B$3:$D$50,MATCH($I$2,リスト!$B$3:$B$50,0),2),"")</f>
        <v/>
      </c>
      <c r="D36" s="21" t="str">
        <f>IFERROR(INDEX(リスト!$B$3:$D$50,MATCH($I$2,リスト!$B$3:$B$50,0),3),"")</f>
        <v/>
      </c>
      <c r="E36" s="21" t="str">
        <f t="shared" si="1"/>
        <v>少年男女</v>
      </c>
      <c r="F36" s="21" t="str">
        <f t="shared" si="2"/>
        <v>強化</v>
      </c>
      <c r="G36" s="21">
        <f t="shared" si="3"/>
        <v>0</v>
      </c>
      <c r="H36" s="19"/>
      <c r="I36" s="19"/>
      <c r="J36" s="19"/>
      <c r="K36" s="23"/>
      <c r="L36" s="24"/>
      <c r="M36" s="25"/>
      <c r="N36" s="26"/>
      <c r="O36" s="27"/>
      <c r="P36" s="28"/>
      <c r="Q36" s="19"/>
      <c r="R36" s="29"/>
      <c r="S36" s="29"/>
      <c r="T36" s="20"/>
    </row>
    <row r="37" spans="2:20" ht="20.100000000000001" customHeight="1" x14ac:dyDescent="0.15">
      <c r="B37" s="21">
        <f t="shared" si="0"/>
        <v>32</v>
      </c>
      <c r="C37" s="21" t="str">
        <f>IFERROR(INDEX(リスト!$B$3:$D$50,MATCH($I$2,リスト!$B$3:$B$50,0),2),"")</f>
        <v/>
      </c>
      <c r="D37" s="21" t="str">
        <f>IFERROR(INDEX(リスト!$B$3:$D$50,MATCH($I$2,リスト!$B$3:$B$50,0),3),"")</f>
        <v/>
      </c>
      <c r="E37" s="21" t="str">
        <f t="shared" si="1"/>
        <v>少年男女</v>
      </c>
      <c r="F37" s="21" t="str">
        <f t="shared" si="2"/>
        <v>強化</v>
      </c>
      <c r="G37" s="21">
        <f t="shared" si="3"/>
        <v>0</v>
      </c>
      <c r="H37" s="19"/>
      <c r="I37" s="19"/>
      <c r="J37" s="19"/>
      <c r="K37" s="23"/>
      <c r="L37" s="24"/>
      <c r="M37" s="25"/>
      <c r="N37" s="26"/>
      <c r="O37" s="27"/>
      <c r="P37" s="28"/>
      <c r="Q37" s="19"/>
      <c r="R37" s="29"/>
      <c r="S37" s="29"/>
      <c r="T37" s="20"/>
    </row>
    <row r="38" spans="2:20" ht="20.100000000000001" customHeight="1" x14ac:dyDescent="0.15">
      <c r="B38" s="21">
        <f t="shared" si="0"/>
        <v>33</v>
      </c>
      <c r="C38" s="21" t="str">
        <f>IFERROR(INDEX(リスト!$B$3:$D$50,MATCH($I$2,リスト!$B$3:$B$50,0),2),"")</f>
        <v/>
      </c>
      <c r="D38" s="21" t="str">
        <f>IFERROR(INDEX(リスト!$B$3:$D$50,MATCH($I$2,リスト!$B$3:$B$50,0),3),"")</f>
        <v/>
      </c>
      <c r="E38" s="21" t="str">
        <f t="shared" si="1"/>
        <v>少年男女</v>
      </c>
      <c r="F38" s="21" t="str">
        <f t="shared" si="2"/>
        <v>強化</v>
      </c>
      <c r="G38" s="21">
        <f t="shared" si="3"/>
        <v>0</v>
      </c>
      <c r="H38" s="19"/>
      <c r="I38" s="19"/>
      <c r="J38" s="19"/>
      <c r="K38" s="23"/>
      <c r="L38" s="24"/>
      <c r="M38" s="25"/>
      <c r="N38" s="26"/>
      <c r="O38" s="27"/>
      <c r="P38" s="28"/>
      <c r="Q38" s="19"/>
      <c r="R38" s="29"/>
      <c r="S38" s="29"/>
      <c r="T38" s="20"/>
    </row>
    <row r="39" spans="2:20" ht="20.100000000000001" customHeight="1" x14ac:dyDescent="0.15">
      <c r="B39" s="21">
        <f t="shared" si="0"/>
        <v>34</v>
      </c>
      <c r="C39" s="21" t="str">
        <f>IFERROR(INDEX(リスト!$B$3:$D$50,MATCH($I$2,リスト!$B$3:$B$50,0),2),"")</f>
        <v/>
      </c>
      <c r="D39" s="21" t="str">
        <f>IFERROR(INDEX(リスト!$B$3:$D$50,MATCH($I$2,リスト!$B$3:$B$50,0),3),"")</f>
        <v/>
      </c>
      <c r="E39" s="21" t="str">
        <f t="shared" si="1"/>
        <v>少年男女</v>
      </c>
      <c r="F39" s="21" t="str">
        <f t="shared" si="2"/>
        <v>強化</v>
      </c>
      <c r="G39" s="21">
        <f t="shared" si="3"/>
        <v>0</v>
      </c>
      <c r="H39" s="19"/>
      <c r="I39" s="19"/>
      <c r="J39" s="19"/>
      <c r="K39" s="23"/>
      <c r="L39" s="24"/>
      <c r="M39" s="25"/>
      <c r="N39" s="26"/>
      <c r="O39" s="27"/>
      <c r="P39" s="28"/>
      <c r="Q39" s="19"/>
      <c r="R39" s="29"/>
      <c r="S39" s="29"/>
      <c r="T39" s="20"/>
    </row>
    <row r="40" spans="2:20" ht="20.100000000000001" customHeight="1" x14ac:dyDescent="0.15">
      <c r="B40" s="21">
        <f t="shared" si="0"/>
        <v>35</v>
      </c>
      <c r="C40" s="21" t="str">
        <f>IFERROR(INDEX(リスト!$B$3:$D$50,MATCH($I$2,リスト!$B$3:$B$50,0),2),"")</f>
        <v/>
      </c>
      <c r="D40" s="21" t="str">
        <f>IFERROR(INDEX(リスト!$B$3:$D$50,MATCH($I$2,リスト!$B$3:$B$50,0),3),"")</f>
        <v/>
      </c>
      <c r="E40" s="21" t="str">
        <f t="shared" si="1"/>
        <v>少年男女</v>
      </c>
      <c r="F40" s="21" t="str">
        <f t="shared" si="2"/>
        <v>強化</v>
      </c>
      <c r="G40" s="21">
        <f t="shared" si="3"/>
        <v>0</v>
      </c>
      <c r="H40" s="19"/>
      <c r="I40" s="19"/>
      <c r="J40" s="19"/>
      <c r="K40" s="23"/>
      <c r="L40" s="24"/>
      <c r="M40" s="25"/>
      <c r="N40" s="26"/>
      <c r="O40" s="27"/>
      <c r="P40" s="28"/>
      <c r="Q40" s="19"/>
      <c r="R40" s="29"/>
      <c r="S40" s="29"/>
      <c r="T40" s="20"/>
    </row>
    <row r="41" spans="2:20" ht="20.100000000000001" customHeight="1" x14ac:dyDescent="0.15">
      <c r="B41" s="21">
        <f t="shared" si="0"/>
        <v>36</v>
      </c>
      <c r="C41" s="21" t="str">
        <f>IFERROR(INDEX(リスト!$B$3:$D$50,MATCH($I$2,リスト!$B$3:$B$50,0),2),"")</f>
        <v/>
      </c>
      <c r="D41" s="21" t="str">
        <f>IFERROR(INDEX(リスト!$B$3:$D$50,MATCH($I$2,リスト!$B$3:$B$50,0),3),"")</f>
        <v/>
      </c>
      <c r="E41" s="21" t="str">
        <f t="shared" si="1"/>
        <v>少年男女</v>
      </c>
      <c r="F41" s="21" t="str">
        <f t="shared" si="2"/>
        <v>強化</v>
      </c>
      <c r="G41" s="21">
        <f t="shared" si="3"/>
        <v>0</v>
      </c>
      <c r="H41" s="19"/>
      <c r="I41" s="19"/>
      <c r="J41" s="19"/>
      <c r="K41" s="23"/>
      <c r="L41" s="24"/>
      <c r="M41" s="25"/>
      <c r="N41" s="26"/>
      <c r="O41" s="27"/>
      <c r="P41" s="28"/>
      <c r="Q41" s="19"/>
      <c r="R41" s="29"/>
      <c r="S41" s="29"/>
      <c r="T41" s="20"/>
    </row>
    <row r="42" spans="2:20" ht="20.100000000000001" customHeight="1" x14ac:dyDescent="0.15">
      <c r="B42" s="21" t="s">
        <v>14</v>
      </c>
      <c r="C42" s="21"/>
      <c r="D42" s="21"/>
      <c r="E42" s="21"/>
      <c r="F42" s="21"/>
      <c r="G42" s="21"/>
      <c r="H42" s="21"/>
      <c r="I42" s="21"/>
      <c r="J42" s="21"/>
      <c r="K42" s="30"/>
      <c r="L42" s="30"/>
      <c r="M42" s="31"/>
      <c r="N42" s="30"/>
      <c r="O42" s="32"/>
      <c r="P42" s="33"/>
      <c r="Q42" s="21"/>
      <c r="R42" s="34">
        <f>SUBTOTAL(109,テーブル14512[経費])</f>
        <v>0</v>
      </c>
      <c r="S42" s="35">
        <f>SUBTOTAL(109,テーブル14512[補助金])</f>
        <v>0</v>
      </c>
      <c r="T42" s="21"/>
    </row>
    <row r="43" spans="2:20" ht="20.100000000000001" customHeight="1" x14ac:dyDescent="0.15">
      <c r="B43" s="17"/>
      <c r="C43" s="17"/>
      <c r="D43" s="17"/>
      <c r="E43" s="17"/>
      <c r="F43" s="17"/>
      <c r="G43" s="17"/>
      <c r="H43" s="9"/>
      <c r="I43" s="9"/>
      <c r="J43" s="10"/>
      <c r="K43" s="5"/>
      <c r="L43" s="5"/>
      <c r="M43" s="5"/>
      <c r="N43" s="5"/>
      <c r="O43" s="5"/>
      <c r="P43" s="5"/>
      <c r="Q43" s="11"/>
      <c r="R43" s="12"/>
      <c r="S43" s="13"/>
      <c r="T43" s="8"/>
    </row>
    <row r="44" spans="2:20" ht="20.100000000000001" customHeight="1" x14ac:dyDescent="0.15">
      <c r="B44" s="17"/>
      <c r="C44" s="17"/>
      <c r="D44" s="17"/>
      <c r="E44" s="17"/>
      <c r="F44" s="17"/>
      <c r="G44" s="17"/>
      <c r="H44" s="9"/>
      <c r="I44" s="9"/>
      <c r="J44" s="10"/>
      <c r="K44" s="5"/>
      <c r="L44" s="5"/>
      <c r="M44" s="5"/>
      <c r="N44" s="5"/>
      <c r="O44" s="5"/>
      <c r="P44" s="5"/>
      <c r="Q44" s="11"/>
      <c r="R44" s="12"/>
      <c r="S44" s="13"/>
      <c r="T44" s="8"/>
    </row>
  </sheetData>
  <sheetProtection insertColumns="0" insertRows="0" deleteColumns="0" deleteRows="0" sort="0"/>
  <mergeCells count="6">
    <mergeCell ref="B2:H2"/>
    <mergeCell ref="I2:L2"/>
    <mergeCell ref="N2:P2"/>
    <mergeCell ref="B3:H3"/>
    <mergeCell ref="I3:L3"/>
    <mergeCell ref="N3:P3"/>
  </mergeCells>
  <phoneticPr fontId="2"/>
  <conditionalFormatting sqref="A6:A24">
    <cfRule type="notContainsErrors" dxfId="27" priority="2">
      <formula>NOT(ISERROR(A6))</formula>
    </cfRule>
  </conditionalFormatting>
  <conditionalFormatting sqref="B6:T41">
    <cfRule type="expression" dxfId="26" priority="4">
      <formula>#REF!="中止"</formula>
    </cfRule>
  </conditionalFormatting>
  <conditionalFormatting sqref="H6:T41">
    <cfRule type="expression" dxfId="25" priority="1">
      <formula>OR(MOD(SUBTOTAL(3,$B$6:$B6),10)&gt;5,MOD(SUBTOTAL(3,$B$6:$B6),10)=0)=TRUE</formula>
    </cfRule>
  </conditionalFormatting>
  <conditionalFormatting sqref="I2:P3">
    <cfRule type="containsBlanks" dxfId="24" priority="3">
      <formula>LEN(TRIM(I2))=0</formula>
    </cfRule>
  </conditionalFormatting>
  <dataValidations count="8">
    <dataValidation imeMode="hiragana" allowBlank="1" showInputMessage="1" showErrorMessage="1" promptTitle="場所の入力" prompt="施設名等（都道府県名）で入力_x000a_例：県立総合体育館（広島）" sqref="Q6:Q41" xr:uid="{CA9EBAA6-1D3D-4265-B763-AC748D1F9FB1}"/>
    <dataValidation type="whole" errorStyle="warning" allowBlank="1" showInputMessage="1" showErrorMessage="1" error="金額（数字）を入力してください。" sqref="R6:S41" xr:uid="{B70758D7-E80C-416B-98E6-CBF8F3597697}">
      <formula1>0</formula1>
      <formula2>10000000</formula2>
    </dataValidation>
    <dataValidation type="whole" errorStyle="warning" allowBlank="1" showInputMessage="1" showErrorMessage="1" errorTitle="無効な値" error="数字のみを入力してください。" sqref="K6:P41" xr:uid="{CCD2D205-60EF-4FCE-AE3D-D28A3936911A}">
      <formula1>1</formula1>
      <formula2>999</formula2>
    </dataValidation>
    <dataValidation type="list" allowBlank="1" showInputMessage="1" sqref="J6:J41" xr:uid="{CE8068D0-BC3D-4F99-A5DD-B975BB1DD6CE}">
      <formula1>"①合宿,①練習会,②県外チーム招待,③トップコーチ招聘,④スポーツ教室,⑤指導者養成"</formula1>
    </dataValidation>
    <dataValidation type="list" allowBlank="1" showInputMessage="1" sqref="I6:I41" xr:uid="{EAED7D9E-115C-4316-83DF-AA1D564DD84A}">
      <formula1>"上旬,中旬,下旬,月間"</formula1>
    </dataValidation>
    <dataValidation type="whole" allowBlank="1" showInputMessage="1" showErrorMessage="1" errorTitle="無効な値" error="1～12までの整数を入力してください。" sqref="H6:H41" xr:uid="{63763979-FE37-442A-93AD-35145D1A25A2}">
      <formula1>1</formula1>
      <formula2>12</formula2>
    </dataValidation>
    <dataValidation type="list" allowBlank="1" showInputMessage="1" showErrorMessage="1" prompt="プルダウンより選択" sqref="N2:P2" xr:uid="{B803A831-85AC-4863-B73D-85D50D795B6A}">
      <formula1>"成年男子,成年女子,成年男女,男子,女子,少年男子,少年女子,少年男女"</formula1>
    </dataValidation>
    <dataValidation type="list" allowBlank="1" showInputMessage="1" showErrorMessage="1" prompt="プルダウンより選択" sqref="N3:P3" xr:uid="{A6046A2D-EC0F-42DA-B31F-FA6819FCB436}">
      <formula1>"強化,育成,発掘"</formula1>
    </dataValidation>
  </dataValidations>
  <printOptions horizontalCentered="1"/>
  <pageMargins left="0.25" right="0.25" top="0.75" bottom="0.75" header="0.3" footer="0.3"/>
  <pageSetup paperSize="9" scale="82" orientation="landscape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より選択" xr:uid="{7720A96A-1069-4DE0-99C7-E1CD4BBD7DCA}">
          <x14:formula1>
            <xm:f>リスト!$B$3:$B$50</xm:f>
          </x14:formula1>
          <xm:sqref>I2:L2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57786-A702-47AE-9078-99C52408A091}">
  <sheetPr>
    <tabColor theme="5" tint="0.59999389629810485"/>
    <pageSetUpPr fitToPage="1"/>
  </sheetPr>
  <dimension ref="A1:V44"/>
  <sheetViews>
    <sheetView showGridLines="0" zoomScaleNormal="100" zoomScaleSheetLayoutView="100" workbookViewId="0">
      <selection activeCell="X13" sqref="X13"/>
    </sheetView>
  </sheetViews>
  <sheetFormatPr defaultRowHeight="20.100000000000001" customHeight="1" outlineLevelCol="1" x14ac:dyDescent="0.15"/>
  <cols>
    <col min="1" max="1" width="3.875" customWidth="1"/>
    <col min="2" max="2" width="6.625" style="16" customWidth="1"/>
    <col min="3" max="7" width="6.625" style="16" hidden="1" customWidth="1" outlineLevel="1"/>
    <col min="8" max="8" width="6.625" style="2" customWidth="1" collapsed="1"/>
    <col min="9" max="9" width="6.625" style="2" customWidth="1"/>
    <col min="10" max="10" width="15.625" customWidth="1"/>
    <col min="11" max="12" width="6.625" customWidth="1"/>
    <col min="13" max="13" width="6.625" style="4" customWidth="1"/>
    <col min="14" max="16" width="6.625" style="3" customWidth="1"/>
    <col min="17" max="17" width="30.625" style="3" customWidth="1"/>
    <col min="18" max="19" width="12.625" style="3" customWidth="1"/>
    <col min="20" max="20" width="30.625" style="6" customWidth="1"/>
    <col min="21" max="21" width="14.125" customWidth="1"/>
    <col min="22" max="22" width="9.375" style="2" customWidth="1"/>
    <col min="24" max="25" width="16.5" bestFit="1" customWidth="1"/>
  </cols>
  <sheetData>
    <row r="1" spans="1:22" ht="30" customHeight="1" thickBot="1" x14ac:dyDescent="0.2">
      <c r="B1" s="15"/>
      <c r="C1" s="15"/>
      <c r="D1" s="15"/>
      <c r="E1" s="15"/>
      <c r="F1" s="15"/>
      <c r="G1" s="15"/>
      <c r="T1" s="46"/>
    </row>
    <row r="2" spans="1:22" ht="27.95" customHeight="1" thickBot="1" x14ac:dyDescent="0.2">
      <c r="B2" s="78" t="s">
        <v>159</v>
      </c>
      <c r="C2" s="79"/>
      <c r="D2" s="79"/>
      <c r="E2" s="79"/>
      <c r="F2" s="79"/>
      <c r="G2" s="79"/>
      <c r="H2" s="80"/>
      <c r="I2" s="84"/>
      <c r="J2" s="85"/>
      <c r="K2" s="85"/>
      <c r="L2" s="86"/>
      <c r="M2" s="42" t="s">
        <v>17</v>
      </c>
      <c r="N2" s="87" t="s">
        <v>167</v>
      </c>
      <c r="O2" s="88"/>
      <c r="P2" s="89"/>
      <c r="S2" s="5"/>
      <c r="T2" s="46" t="s">
        <v>172</v>
      </c>
      <c r="U2" s="14"/>
    </row>
    <row r="3" spans="1:22" ht="27.95" customHeight="1" thickBot="1" x14ac:dyDescent="0.2">
      <c r="B3" s="81" t="s">
        <v>16</v>
      </c>
      <c r="C3" s="82"/>
      <c r="D3" s="82"/>
      <c r="E3" s="82"/>
      <c r="F3" s="82"/>
      <c r="G3" s="82"/>
      <c r="H3" s="83"/>
      <c r="I3" s="84"/>
      <c r="J3" s="85"/>
      <c r="K3" s="85"/>
      <c r="L3" s="86"/>
      <c r="M3" s="42" t="s">
        <v>18</v>
      </c>
      <c r="N3" s="87" t="s">
        <v>166</v>
      </c>
      <c r="O3" s="88"/>
      <c r="P3" s="89"/>
      <c r="Q3" s="5"/>
      <c r="R3" s="5"/>
      <c r="S3" s="5"/>
      <c r="T3" s="7"/>
      <c r="U3" s="14"/>
    </row>
    <row r="4" spans="1:22" ht="14.1" customHeight="1" x14ac:dyDescent="0.15"/>
    <row r="5" spans="1:22" s="1" customFormat="1" ht="33" customHeight="1" x14ac:dyDescent="0.15">
      <c r="A5" s="18"/>
      <c r="B5" s="36" t="s">
        <v>20</v>
      </c>
      <c r="C5" s="36" t="s">
        <v>160</v>
      </c>
      <c r="D5" s="36" t="s">
        <v>161</v>
      </c>
      <c r="E5" s="36" t="s">
        <v>17</v>
      </c>
      <c r="F5" s="36" t="s">
        <v>18</v>
      </c>
      <c r="G5" s="36" t="s">
        <v>162</v>
      </c>
      <c r="H5" s="37" t="s">
        <v>0</v>
      </c>
      <c r="I5" s="37" t="s">
        <v>15</v>
      </c>
      <c r="J5" s="37" t="s">
        <v>1</v>
      </c>
      <c r="K5" s="37" t="s">
        <v>2</v>
      </c>
      <c r="L5" s="37" t="s">
        <v>3</v>
      </c>
      <c r="M5" s="38" t="s">
        <v>4</v>
      </c>
      <c r="N5" s="37" t="s">
        <v>5</v>
      </c>
      <c r="O5" s="39" t="s">
        <v>19</v>
      </c>
      <c r="P5" s="40" t="s">
        <v>21</v>
      </c>
      <c r="Q5" s="37" t="s">
        <v>6</v>
      </c>
      <c r="R5" s="37" t="s">
        <v>23</v>
      </c>
      <c r="S5" s="37" t="s">
        <v>7</v>
      </c>
      <c r="T5" s="41" t="s">
        <v>22</v>
      </c>
    </row>
    <row r="6" spans="1:22" ht="20.100000000000001" customHeight="1" x14ac:dyDescent="0.15">
      <c r="A6" s="22"/>
      <c r="B6" s="44">
        <f t="shared" ref="B6:B41" si="0">ROW()-5</f>
        <v>1</v>
      </c>
      <c r="C6" s="21" t="str">
        <f>IFERROR(INDEX(リスト!$B$3:$D$50,MATCH($I$2,リスト!$B$3:$B$50,0),2),"")</f>
        <v/>
      </c>
      <c r="D6" s="21" t="str">
        <f>IFERROR(INDEX(リスト!$B$3:$D$50,MATCH($I$2,リスト!$B$3:$B$50,0),3),"")</f>
        <v/>
      </c>
      <c r="E6" s="21" t="str">
        <f t="shared" ref="E6:E41" si="1">$N$2</f>
        <v>少年女子</v>
      </c>
      <c r="F6" s="21" t="str">
        <f t="shared" ref="F6:F41" si="2">$N$3</f>
        <v>強化</v>
      </c>
      <c r="G6" s="21">
        <f t="shared" ref="G6:G41" si="3">$I$3</f>
        <v>0</v>
      </c>
      <c r="H6" s="19"/>
      <c r="I6" s="19"/>
      <c r="J6" s="19"/>
      <c r="K6" s="23"/>
      <c r="L6" s="24"/>
      <c r="M6" s="25"/>
      <c r="N6" s="26"/>
      <c r="O6" s="27"/>
      <c r="P6" s="28"/>
      <c r="Q6" s="19"/>
      <c r="R6" s="29"/>
      <c r="S6" s="29"/>
      <c r="T6" s="20"/>
      <c r="V6"/>
    </row>
    <row r="7" spans="1:22" ht="20.100000000000001" customHeight="1" x14ac:dyDescent="0.15">
      <c r="A7" s="22"/>
      <c r="B7" s="21">
        <f t="shared" si="0"/>
        <v>2</v>
      </c>
      <c r="C7" s="21" t="str">
        <f>IFERROR(INDEX(リスト!$B$3:$D$50,MATCH($I$2,リスト!$B$3:$B$50,0),2),"")</f>
        <v/>
      </c>
      <c r="D7" s="21" t="str">
        <f>IFERROR(INDEX(リスト!$B$3:$D$50,MATCH($I$2,リスト!$B$3:$B$50,0),3),"")</f>
        <v/>
      </c>
      <c r="E7" s="21" t="str">
        <f t="shared" si="1"/>
        <v>少年女子</v>
      </c>
      <c r="F7" s="21" t="str">
        <f t="shared" si="2"/>
        <v>強化</v>
      </c>
      <c r="G7" s="21">
        <f t="shared" si="3"/>
        <v>0</v>
      </c>
      <c r="H7" s="19"/>
      <c r="I7" s="19"/>
      <c r="J7" s="19"/>
      <c r="K7" s="23"/>
      <c r="L7" s="24"/>
      <c r="M7" s="25"/>
      <c r="N7" s="26"/>
      <c r="O7" s="27"/>
      <c r="P7" s="28"/>
      <c r="Q7" s="19"/>
      <c r="R7" s="29"/>
      <c r="S7" s="29"/>
      <c r="T7" s="20"/>
      <c r="V7"/>
    </row>
    <row r="8" spans="1:22" ht="20.100000000000001" customHeight="1" x14ac:dyDescent="0.15">
      <c r="A8" s="22"/>
      <c r="B8" s="21">
        <f t="shared" si="0"/>
        <v>3</v>
      </c>
      <c r="C8" s="21" t="str">
        <f>IFERROR(INDEX(リスト!$B$3:$D$50,MATCH($I$2,リスト!$B$3:$B$50,0),2),"")</f>
        <v/>
      </c>
      <c r="D8" s="21" t="str">
        <f>IFERROR(INDEX(リスト!$B$3:$D$50,MATCH($I$2,リスト!$B$3:$B$50,0),3),"")</f>
        <v/>
      </c>
      <c r="E8" s="21" t="str">
        <f t="shared" si="1"/>
        <v>少年女子</v>
      </c>
      <c r="F8" s="21" t="str">
        <f t="shared" si="2"/>
        <v>強化</v>
      </c>
      <c r="G8" s="21">
        <f t="shared" si="3"/>
        <v>0</v>
      </c>
      <c r="H8" s="19"/>
      <c r="I8" s="19"/>
      <c r="J8" s="19"/>
      <c r="K8" s="23"/>
      <c r="L8" s="24"/>
      <c r="M8" s="25"/>
      <c r="N8" s="26"/>
      <c r="O8" s="27"/>
      <c r="P8" s="28"/>
      <c r="Q8" s="19"/>
      <c r="R8" s="29"/>
      <c r="S8" s="29"/>
      <c r="T8" s="20"/>
      <c r="V8"/>
    </row>
    <row r="9" spans="1:22" ht="20.100000000000001" customHeight="1" x14ac:dyDescent="0.15">
      <c r="A9" s="22"/>
      <c r="B9" s="21">
        <f t="shared" si="0"/>
        <v>4</v>
      </c>
      <c r="C9" s="21" t="str">
        <f>IFERROR(INDEX(リスト!$B$3:$D$50,MATCH($I$2,リスト!$B$3:$B$50,0),2),"")</f>
        <v/>
      </c>
      <c r="D9" s="21" t="str">
        <f>IFERROR(INDEX(リスト!$B$3:$D$50,MATCH($I$2,リスト!$B$3:$B$50,0),3),"")</f>
        <v/>
      </c>
      <c r="E9" s="21" t="str">
        <f t="shared" si="1"/>
        <v>少年女子</v>
      </c>
      <c r="F9" s="21" t="str">
        <f t="shared" si="2"/>
        <v>強化</v>
      </c>
      <c r="G9" s="21">
        <f t="shared" si="3"/>
        <v>0</v>
      </c>
      <c r="H9" s="19"/>
      <c r="I9" s="19"/>
      <c r="J9" s="19"/>
      <c r="K9" s="23"/>
      <c r="L9" s="24"/>
      <c r="M9" s="25"/>
      <c r="N9" s="26"/>
      <c r="O9" s="27"/>
      <c r="P9" s="28"/>
      <c r="Q9" s="19"/>
      <c r="R9" s="29"/>
      <c r="S9" s="29"/>
      <c r="T9" s="20"/>
      <c r="V9"/>
    </row>
    <row r="10" spans="1:22" ht="20.100000000000001" customHeight="1" x14ac:dyDescent="0.15">
      <c r="A10" s="22"/>
      <c r="B10" s="21">
        <f t="shared" si="0"/>
        <v>5</v>
      </c>
      <c r="C10" s="21" t="str">
        <f>IFERROR(INDEX(リスト!$B$3:$D$50,MATCH($I$2,リスト!$B$3:$B$50,0),2),"")</f>
        <v/>
      </c>
      <c r="D10" s="21" t="str">
        <f>IFERROR(INDEX(リスト!$B$3:$D$50,MATCH($I$2,リスト!$B$3:$B$50,0),3),"")</f>
        <v/>
      </c>
      <c r="E10" s="21" t="str">
        <f t="shared" si="1"/>
        <v>少年女子</v>
      </c>
      <c r="F10" s="21" t="str">
        <f t="shared" si="2"/>
        <v>強化</v>
      </c>
      <c r="G10" s="21">
        <f t="shared" si="3"/>
        <v>0</v>
      </c>
      <c r="H10" s="19"/>
      <c r="I10" s="19"/>
      <c r="J10" s="19"/>
      <c r="K10" s="23"/>
      <c r="L10" s="24"/>
      <c r="M10" s="25"/>
      <c r="N10" s="26"/>
      <c r="O10" s="27"/>
      <c r="P10" s="28"/>
      <c r="Q10" s="19"/>
      <c r="R10" s="29"/>
      <c r="S10" s="29"/>
      <c r="T10" s="20"/>
      <c r="V10"/>
    </row>
    <row r="11" spans="1:22" ht="20.100000000000001" customHeight="1" x14ac:dyDescent="0.15">
      <c r="A11" s="22"/>
      <c r="B11" s="21">
        <f t="shared" si="0"/>
        <v>6</v>
      </c>
      <c r="C11" s="21" t="str">
        <f>IFERROR(INDEX(リスト!$B$3:$D$50,MATCH($I$2,リスト!$B$3:$B$50,0),2),"")</f>
        <v/>
      </c>
      <c r="D11" s="21" t="str">
        <f>IFERROR(INDEX(リスト!$B$3:$D$50,MATCH($I$2,リスト!$B$3:$B$50,0),3),"")</f>
        <v/>
      </c>
      <c r="E11" s="21" t="str">
        <f t="shared" si="1"/>
        <v>少年女子</v>
      </c>
      <c r="F11" s="21" t="str">
        <f t="shared" si="2"/>
        <v>強化</v>
      </c>
      <c r="G11" s="21">
        <f t="shared" si="3"/>
        <v>0</v>
      </c>
      <c r="H11" s="19"/>
      <c r="I11" s="19"/>
      <c r="J11" s="19"/>
      <c r="K11" s="23"/>
      <c r="L11" s="24"/>
      <c r="M11" s="25"/>
      <c r="N11" s="26"/>
      <c r="O11" s="27"/>
      <c r="P11" s="28"/>
      <c r="Q11" s="19"/>
      <c r="R11" s="29"/>
      <c r="S11" s="29"/>
      <c r="T11" s="20"/>
      <c r="V11"/>
    </row>
    <row r="12" spans="1:22" ht="20.100000000000001" customHeight="1" x14ac:dyDescent="0.15">
      <c r="A12" s="22"/>
      <c r="B12" s="21">
        <f t="shared" si="0"/>
        <v>7</v>
      </c>
      <c r="C12" s="21" t="str">
        <f>IFERROR(INDEX(リスト!$B$3:$D$50,MATCH($I$2,リスト!$B$3:$B$50,0),2),"")</f>
        <v/>
      </c>
      <c r="D12" s="21" t="str">
        <f>IFERROR(INDEX(リスト!$B$3:$D$50,MATCH($I$2,リスト!$B$3:$B$50,0),3),"")</f>
        <v/>
      </c>
      <c r="E12" s="21" t="str">
        <f t="shared" si="1"/>
        <v>少年女子</v>
      </c>
      <c r="F12" s="21" t="str">
        <f t="shared" si="2"/>
        <v>強化</v>
      </c>
      <c r="G12" s="21">
        <f t="shared" si="3"/>
        <v>0</v>
      </c>
      <c r="H12" s="19"/>
      <c r="I12" s="19"/>
      <c r="J12" s="19"/>
      <c r="K12" s="23"/>
      <c r="L12" s="24"/>
      <c r="M12" s="25"/>
      <c r="N12" s="26"/>
      <c r="O12" s="27"/>
      <c r="P12" s="28"/>
      <c r="Q12" s="19"/>
      <c r="R12" s="29"/>
      <c r="S12" s="29"/>
      <c r="T12" s="20"/>
      <c r="V12"/>
    </row>
    <row r="13" spans="1:22" ht="20.100000000000001" customHeight="1" x14ac:dyDescent="0.15">
      <c r="A13" s="22"/>
      <c r="B13" s="21">
        <f t="shared" si="0"/>
        <v>8</v>
      </c>
      <c r="C13" s="21" t="str">
        <f>IFERROR(INDEX(リスト!$B$3:$D$50,MATCH($I$2,リスト!$B$3:$B$50,0),2),"")</f>
        <v/>
      </c>
      <c r="D13" s="21" t="str">
        <f>IFERROR(INDEX(リスト!$B$3:$D$50,MATCH($I$2,リスト!$B$3:$B$50,0),3),"")</f>
        <v/>
      </c>
      <c r="E13" s="21" t="str">
        <f t="shared" si="1"/>
        <v>少年女子</v>
      </c>
      <c r="F13" s="21" t="str">
        <f t="shared" si="2"/>
        <v>強化</v>
      </c>
      <c r="G13" s="21">
        <f t="shared" si="3"/>
        <v>0</v>
      </c>
      <c r="H13" s="19"/>
      <c r="I13" s="19"/>
      <c r="J13" s="19"/>
      <c r="K13" s="23"/>
      <c r="L13" s="24"/>
      <c r="M13" s="25"/>
      <c r="N13" s="26"/>
      <c r="O13" s="27"/>
      <c r="P13" s="28"/>
      <c r="Q13" s="19"/>
      <c r="R13" s="29"/>
      <c r="S13" s="29"/>
      <c r="T13" s="20"/>
      <c r="V13"/>
    </row>
    <row r="14" spans="1:22" ht="20.100000000000001" customHeight="1" x14ac:dyDescent="0.15">
      <c r="A14" s="22"/>
      <c r="B14" s="21">
        <f t="shared" si="0"/>
        <v>9</v>
      </c>
      <c r="C14" s="21" t="str">
        <f>IFERROR(INDEX(リスト!$B$3:$D$50,MATCH($I$2,リスト!$B$3:$B$50,0),2),"")</f>
        <v/>
      </c>
      <c r="D14" s="21" t="str">
        <f>IFERROR(INDEX(リスト!$B$3:$D$50,MATCH($I$2,リスト!$B$3:$B$50,0),3),"")</f>
        <v/>
      </c>
      <c r="E14" s="21" t="str">
        <f t="shared" si="1"/>
        <v>少年女子</v>
      </c>
      <c r="F14" s="21" t="str">
        <f t="shared" si="2"/>
        <v>強化</v>
      </c>
      <c r="G14" s="21">
        <f t="shared" si="3"/>
        <v>0</v>
      </c>
      <c r="H14" s="19"/>
      <c r="I14" s="19"/>
      <c r="J14" s="19"/>
      <c r="K14" s="23"/>
      <c r="L14" s="24"/>
      <c r="M14" s="25"/>
      <c r="N14" s="26"/>
      <c r="O14" s="27"/>
      <c r="P14" s="28"/>
      <c r="Q14" s="19"/>
      <c r="R14" s="29"/>
      <c r="S14" s="29"/>
      <c r="T14" s="20"/>
      <c r="V14"/>
    </row>
    <row r="15" spans="1:22" ht="20.100000000000001" customHeight="1" x14ac:dyDescent="0.15">
      <c r="A15" s="22"/>
      <c r="B15" s="21">
        <f t="shared" si="0"/>
        <v>10</v>
      </c>
      <c r="C15" s="21" t="str">
        <f>IFERROR(INDEX(リスト!$B$3:$D$50,MATCH($I$2,リスト!$B$3:$B$50,0),2),"")</f>
        <v/>
      </c>
      <c r="D15" s="21" t="str">
        <f>IFERROR(INDEX(リスト!$B$3:$D$50,MATCH($I$2,リスト!$B$3:$B$50,0),3),"")</f>
        <v/>
      </c>
      <c r="E15" s="21" t="str">
        <f t="shared" si="1"/>
        <v>少年女子</v>
      </c>
      <c r="F15" s="21" t="str">
        <f t="shared" si="2"/>
        <v>強化</v>
      </c>
      <c r="G15" s="21">
        <f t="shared" si="3"/>
        <v>0</v>
      </c>
      <c r="H15" s="19"/>
      <c r="I15" s="19"/>
      <c r="J15" s="19"/>
      <c r="K15" s="23"/>
      <c r="L15" s="24"/>
      <c r="M15" s="25"/>
      <c r="N15" s="26"/>
      <c r="O15" s="27"/>
      <c r="P15" s="28"/>
      <c r="Q15" s="19"/>
      <c r="R15" s="29"/>
      <c r="S15" s="29"/>
      <c r="T15" s="20"/>
      <c r="V15"/>
    </row>
    <row r="16" spans="1:22" ht="20.100000000000001" customHeight="1" x14ac:dyDescent="0.15">
      <c r="A16" s="22"/>
      <c r="B16" s="21">
        <f t="shared" ref="B16:B24" si="4">ROW()-5</f>
        <v>11</v>
      </c>
      <c r="C16" s="21" t="str">
        <f>IFERROR(INDEX(リスト!$B$3:$D$50,MATCH($I$2,リスト!$B$3:$B$50,0),2),"")</f>
        <v/>
      </c>
      <c r="D16" s="21" t="str">
        <f>IFERROR(INDEX(リスト!$B$3:$D$50,MATCH($I$2,リスト!$B$3:$B$50,0),3),"")</f>
        <v/>
      </c>
      <c r="E16" s="21" t="str">
        <f t="shared" ref="E16:E24" si="5">$N$2</f>
        <v>少年女子</v>
      </c>
      <c r="F16" s="21" t="str">
        <f t="shared" ref="F16:F24" si="6">$N$3</f>
        <v>強化</v>
      </c>
      <c r="G16" s="21">
        <f t="shared" ref="G16:G24" si="7">$I$3</f>
        <v>0</v>
      </c>
      <c r="H16" s="19"/>
      <c r="I16" s="19"/>
      <c r="J16" s="19"/>
      <c r="K16" s="23"/>
      <c r="L16" s="24"/>
      <c r="M16" s="25"/>
      <c r="N16" s="26"/>
      <c r="O16" s="27"/>
      <c r="P16" s="28"/>
      <c r="Q16" s="19"/>
      <c r="R16" s="29"/>
      <c r="S16" s="29"/>
      <c r="T16" s="20"/>
    </row>
    <row r="17" spans="1:20" ht="20.100000000000001" customHeight="1" x14ac:dyDescent="0.15">
      <c r="A17" s="22"/>
      <c r="B17" s="21">
        <f t="shared" si="4"/>
        <v>12</v>
      </c>
      <c r="C17" s="21" t="str">
        <f>IFERROR(INDEX(リスト!$B$3:$D$50,MATCH($I$2,リスト!$B$3:$B$50,0),2),"")</f>
        <v/>
      </c>
      <c r="D17" s="21" t="str">
        <f>IFERROR(INDEX(リスト!$B$3:$D$50,MATCH($I$2,リスト!$B$3:$B$50,0),3),"")</f>
        <v/>
      </c>
      <c r="E17" s="21" t="str">
        <f t="shared" si="5"/>
        <v>少年女子</v>
      </c>
      <c r="F17" s="21" t="str">
        <f t="shared" si="6"/>
        <v>強化</v>
      </c>
      <c r="G17" s="21">
        <f t="shared" si="7"/>
        <v>0</v>
      </c>
      <c r="H17" s="19"/>
      <c r="I17" s="19"/>
      <c r="J17" s="19"/>
      <c r="K17" s="23"/>
      <c r="L17" s="24"/>
      <c r="M17" s="25"/>
      <c r="N17" s="26"/>
      <c r="O17" s="27"/>
      <c r="P17" s="28"/>
      <c r="Q17" s="19"/>
      <c r="R17" s="29"/>
      <c r="S17" s="29"/>
      <c r="T17" s="20"/>
    </row>
    <row r="18" spans="1:20" ht="20.100000000000001" customHeight="1" x14ac:dyDescent="0.15">
      <c r="A18" s="22"/>
      <c r="B18" s="21">
        <f t="shared" si="4"/>
        <v>13</v>
      </c>
      <c r="C18" s="21" t="str">
        <f>IFERROR(INDEX(リスト!$B$3:$D$50,MATCH($I$2,リスト!$B$3:$B$50,0),2),"")</f>
        <v/>
      </c>
      <c r="D18" s="21" t="str">
        <f>IFERROR(INDEX(リスト!$B$3:$D$50,MATCH($I$2,リスト!$B$3:$B$50,0),3),"")</f>
        <v/>
      </c>
      <c r="E18" s="21" t="str">
        <f t="shared" si="5"/>
        <v>少年女子</v>
      </c>
      <c r="F18" s="21" t="str">
        <f t="shared" si="6"/>
        <v>強化</v>
      </c>
      <c r="G18" s="21">
        <f t="shared" si="7"/>
        <v>0</v>
      </c>
      <c r="H18" s="19"/>
      <c r="I18" s="19"/>
      <c r="J18" s="19"/>
      <c r="K18" s="23"/>
      <c r="L18" s="24"/>
      <c r="M18" s="25"/>
      <c r="N18" s="26"/>
      <c r="O18" s="27"/>
      <c r="P18" s="28"/>
      <c r="Q18" s="19"/>
      <c r="R18" s="29"/>
      <c r="S18" s="29"/>
      <c r="T18" s="20"/>
    </row>
    <row r="19" spans="1:20" ht="20.100000000000001" customHeight="1" x14ac:dyDescent="0.15">
      <c r="A19" s="22"/>
      <c r="B19" s="21">
        <f t="shared" si="4"/>
        <v>14</v>
      </c>
      <c r="C19" s="21" t="str">
        <f>IFERROR(INDEX(リスト!$B$3:$D$50,MATCH($I$2,リスト!$B$3:$B$50,0),2),"")</f>
        <v/>
      </c>
      <c r="D19" s="21" t="str">
        <f>IFERROR(INDEX(リスト!$B$3:$D$50,MATCH($I$2,リスト!$B$3:$B$50,0),3),"")</f>
        <v/>
      </c>
      <c r="E19" s="21" t="str">
        <f t="shared" si="5"/>
        <v>少年女子</v>
      </c>
      <c r="F19" s="21" t="str">
        <f t="shared" si="6"/>
        <v>強化</v>
      </c>
      <c r="G19" s="21">
        <f t="shared" si="7"/>
        <v>0</v>
      </c>
      <c r="H19" s="19"/>
      <c r="I19" s="19"/>
      <c r="J19" s="19"/>
      <c r="K19" s="23"/>
      <c r="L19" s="24"/>
      <c r="M19" s="25"/>
      <c r="N19" s="26"/>
      <c r="O19" s="27"/>
      <c r="P19" s="28"/>
      <c r="Q19" s="19"/>
      <c r="R19" s="29"/>
      <c r="S19" s="29"/>
      <c r="T19" s="20"/>
    </row>
    <row r="20" spans="1:20" ht="20.100000000000001" customHeight="1" x14ac:dyDescent="0.15">
      <c r="A20" s="22"/>
      <c r="B20" s="21">
        <f t="shared" si="4"/>
        <v>15</v>
      </c>
      <c r="C20" s="21" t="str">
        <f>IFERROR(INDEX(リスト!$B$3:$D$50,MATCH($I$2,リスト!$B$3:$B$50,0),2),"")</f>
        <v/>
      </c>
      <c r="D20" s="21" t="str">
        <f>IFERROR(INDEX(リスト!$B$3:$D$50,MATCH($I$2,リスト!$B$3:$B$50,0),3),"")</f>
        <v/>
      </c>
      <c r="E20" s="21" t="str">
        <f t="shared" si="5"/>
        <v>少年女子</v>
      </c>
      <c r="F20" s="21" t="str">
        <f t="shared" si="6"/>
        <v>強化</v>
      </c>
      <c r="G20" s="21">
        <f t="shared" si="7"/>
        <v>0</v>
      </c>
      <c r="H20" s="19"/>
      <c r="I20" s="19"/>
      <c r="J20" s="19"/>
      <c r="K20" s="23"/>
      <c r="L20" s="24"/>
      <c r="M20" s="25"/>
      <c r="N20" s="26"/>
      <c r="O20" s="27"/>
      <c r="P20" s="28"/>
      <c r="Q20" s="19"/>
      <c r="R20" s="29"/>
      <c r="S20" s="29"/>
      <c r="T20" s="20"/>
    </row>
    <row r="21" spans="1:20" ht="20.100000000000001" customHeight="1" x14ac:dyDescent="0.15">
      <c r="A21" s="22"/>
      <c r="B21" s="21">
        <f t="shared" si="4"/>
        <v>16</v>
      </c>
      <c r="C21" s="21" t="str">
        <f>IFERROR(INDEX(リスト!$B$3:$D$50,MATCH($I$2,リスト!$B$3:$B$50,0),2),"")</f>
        <v/>
      </c>
      <c r="D21" s="21" t="str">
        <f>IFERROR(INDEX(リスト!$B$3:$D$50,MATCH($I$2,リスト!$B$3:$B$50,0),3),"")</f>
        <v/>
      </c>
      <c r="E21" s="21" t="str">
        <f t="shared" si="5"/>
        <v>少年女子</v>
      </c>
      <c r="F21" s="21" t="str">
        <f t="shared" si="6"/>
        <v>強化</v>
      </c>
      <c r="G21" s="21">
        <f t="shared" si="7"/>
        <v>0</v>
      </c>
      <c r="H21" s="19"/>
      <c r="I21" s="19"/>
      <c r="J21" s="19"/>
      <c r="K21" s="23"/>
      <c r="L21" s="24"/>
      <c r="M21" s="25"/>
      <c r="N21" s="26"/>
      <c r="O21" s="27"/>
      <c r="P21" s="28"/>
      <c r="Q21" s="19"/>
      <c r="R21" s="29"/>
      <c r="S21" s="29"/>
      <c r="T21" s="20"/>
    </row>
    <row r="22" spans="1:20" ht="20.100000000000001" customHeight="1" x14ac:dyDescent="0.15">
      <c r="A22" s="22"/>
      <c r="B22" s="21">
        <f t="shared" si="4"/>
        <v>17</v>
      </c>
      <c r="C22" s="21" t="str">
        <f>IFERROR(INDEX(リスト!$B$3:$D$50,MATCH($I$2,リスト!$B$3:$B$50,0),2),"")</f>
        <v/>
      </c>
      <c r="D22" s="21" t="str">
        <f>IFERROR(INDEX(リスト!$B$3:$D$50,MATCH($I$2,リスト!$B$3:$B$50,0),3),"")</f>
        <v/>
      </c>
      <c r="E22" s="21" t="str">
        <f t="shared" si="5"/>
        <v>少年女子</v>
      </c>
      <c r="F22" s="21" t="str">
        <f t="shared" si="6"/>
        <v>強化</v>
      </c>
      <c r="G22" s="21">
        <f t="shared" si="7"/>
        <v>0</v>
      </c>
      <c r="H22" s="19"/>
      <c r="I22" s="19"/>
      <c r="J22" s="19"/>
      <c r="K22" s="23"/>
      <c r="L22" s="24"/>
      <c r="M22" s="25"/>
      <c r="N22" s="26"/>
      <c r="O22" s="27"/>
      <c r="P22" s="28"/>
      <c r="Q22" s="19"/>
      <c r="R22" s="29"/>
      <c r="S22" s="29"/>
      <c r="T22" s="20"/>
    </row>
    <row r="23" spans="1:20" ht="20.100000000000001" customHeight="1" x14ac:dyDescent="0.15">
      <c r="A23" s="22"/>
      <c r="B23" s="21">
        <f t="shared" si="4"/>
        <v>18</v>
      </c>
      <c r="C23" s="21" t="str">
        <f>IFERROR(INDEX(リスト!$B$3:$D$50,MATCH($I$2,リスト!$B$3:$B$50,0),2),"")</f>
        <v/>
      </c>
      <c r="D23" s="21" t="str">
        <f>IFERROR(INDEX(リスト!$B$3:$D$50,MATCH($I$2,リスト!$B$3:$B$50,0),3),"")</f>
        <v/>
      </c>
      <c r="E23" s="21" t="str">
        <f t="shared" si="5"/>
        <v>少年女子</v>
      </c>
      <c r="F23" s="21" t="str">
        <f t="shared" si="6"/>
        <v>強化</v>
      </c>
      <c r="G23" s="21">
        <f t="shared" si="7"/>
        <v>0</v>
      </c>
      <c r="H23" s="19"/>
      <c r="I23" s="19"/>
      <c r="J23" s="19"/>
      <c r="K23" s="23"/>
      <c r="L23" s="24"/>
      <c r="M23" s="25"/>
      <c r="N23" s="26"/>
      <c r="O23" s="27"/>
      <c r="P23" s="28"/>
      <c r="Q23" s="19"/>
      <c r="R23" s="29"/>
      <c r="S23" s="29"/>
      <c r="T23" s="20"/>
    </row>
    <row r="24" spans="1:20" ht="20.100000000000001" customHeight="1" x14ac:dyDescent="0.15">
      <c r="A24" s="22"/>
      <c r="B24" s="21">
        <f t="shared" si="4"/>
        <v>19</v>
      </c>
      <c r="C24" s="21" t="str">
        <f>IFERROR(INDEX(リスト!$B$3:$D$50,MATCH($I$2,リスト!$B$3:$B$50,0),2),"")</f>
        <v/>
      </c>
      <c r="D24" s="21" t="str">
        <f>IFERROR(INDEX(リスト!$B$3:$D$50,MATCH($I$2,リスト!$B$3:$B$50,0),3),"")</f>
        <v/>
      </c>
      <c r="E24" s="21" t="str">
        <f t="shared" si="5"/>
        <v>少年女子</v>
      </c>
      <c r="F24" s="21" t="str">
        <f t="shared" si="6"/>
        <v>強化</v>
      </c>
      <c r="G24" s="21">
        <f t="shared" si="7"/>
        <v>0</v>
      </c>
      <c r="H24" s="19"/>
      <c r="I24" s="19"/>
      <c r="J24" s="19"/>
      <c r="K24" s="23"/>
      <c r="L24" s="24"/>
      <c r="M24" s="25"/>
      <c r="N24" s="26"/>
      <c r="O24" s="27"/>
      <c r="P24" s="28"/>
      <c r="Q24" s="19"/>
      <c r="R24" s="29"/>
      <c r="S24" s="29"/>
      <c r="T24" s="20"/>
    </row>
    <row r="25" spans="1:20" ht="20.100000000000001" customHeight="1" x14ac:dyDescent="0.15">
      <c r="A25" s="21"/>
      <c r="B25" s="21">
        <f t="shared" si="0"/>
        <v>20</v>
      </c>
      <c r="C25" s="21" t="str">
        <f>IFERROR(INDEX(リスト!$B$3:$D$50,MATCH($I$2,リスト!$B$3:$B$50,0),2),"")</f>
        <v/>
      </c>
      <c r="D25" s="21" t="str">
        <f>IFERROR(INDEX(リスト!$B$3:$D$50,MATCH($I$2,リスト!$B$3:$B$50,0),3),"")</f>
        <v/>
      </c>
      <c r="E25" s="21" t="str">
        <f t="shared" si="1"/>
        <v>少年女子</v>
      </c>
      <c r="F25" s="21" t="str">
        <f t="shared" si="2"/>
        <v>強化</v>
      </c>
      <c r="G25" s="21">
        <f t="shared" si="3"/>
        <v>0</v>
      </c>
      <c r="H25" s="19"/>
      <c r="I25" s="19"/>
      <c r="J25" s="19"/>
      <c r="K25" s="23"/>
      <c r="L25" s="24"/>
      <c r="M25" s="25"/>
      <c r="N25" s="26"/>
      <c r="O25" s="27"/>
      <c r="P25" s="28"/>
      <c r="Q25" s="19"/>
      <c r="R25" s="29"/>
      <c r="S25" s="29"/>
      <c r="T25" s="20"/>
    </row>
    <row r="26" spans="1:20" ht="20.100000000000001" customHeight="1" x14ac:dyDescent="0.15">
      <c r="B26" s="21">
        <f t="shared" si="0"/>
        <v>21</v>
      </c>
      <c r="C26" s="21" t="str">
        <f>IFERROR(INDEX(リスト!$B$3:$D$50,MATCH($I$2,リスト!$B$3:$B$50,0),2),"")</f>
        <v/>
      </c>
      <c r="D26" s="21" t="str">
        <f>IFERROR(INDEX(リスト!$B$3:$D$50,MATCH($I$2,リスト!$B$3:$B$50,0),3),"")</f>
        <v/>
      </c>
      <c r="E26" s="21" t="str">
        <f t="shared" si="1"/>
        <v>少年女子</v>
      </c>
      <c r="F26" s="21" t="str">
        <f t="shared" si="2"/>
        <v>強化</v>
      </c>
      <c r="G26" s="21">
        <f t="shared" si="3"/>
        <v>0</v>
      </c>
      <c r="H26" s="19"/>
      <c r="I26" s="19"/>
      <c r="J26" s="19"/>
      <c r="K26" s="23"/>
      <c r="L26" s="24"/>
      <c r="M26" s="25"/>
      <c r="N26" s="26"/>
      <c r="O26" s="27"/>
      <c r="P26" s="28"/>
      <c r="Q26" s="19"/>
      <c r="R26" s="29"/>
      <c r="S26" s="29"/>
      <c r="T26" s="20"/>
    </row>
    <row r="27" spans="1:20" ht="20.100000000000001" customHeight="1" x14ac:dyDescent="0.15">
      <c r="B27" s="21">
        <f t="shared" si="0"/>
        <v>22</v>
      </c>
      <c r="C27" s="21" t="str">
        <f>IFERROR(INDEX(リスト!$B$3:$D$50,MATCH($I$2,リスト!$B$3:$B$50,0),2),"")</f>
        <v/>
      </c>
      <c r="D27" s="21" t="str">
        <f>IFERROR(INDEX(リスト!$B$3:$D$50,MATCH($I$2,リスト!$B$3:$B$50,0),3),"")</f>
        <v/>
      </c>
      <c r="E27" s="21" t="str">
        <f t="shared" si="1"/>
        <v>少年女子</v>
      </c>
      <c r="F27" s="21" t="str">
        <f t="shared" si="2"/>
        <v>強化</v>
      </c>
      <c r="G27" s="21">
        <f t="shared" si="3"/>
        <v>0</v>
      </c>
      <c r="H27" s="19"/>
      <c r="I27" s="19"/>
      <c r="J27" s="19"/>
      <c r="K27" s="23"/>
      <c r="L27" s="24"/>
      <c r="M27" s="25"/>
      <c r="N27" s="26"/>
      <c r="O27" s="27"/>
      <c r="P27" s="28"/>
      <c r="Q27" s="19"/>
      <c r="R27" s="29"/>
      <c r="S27" s="29"/>
      <c r="T27" s="20"/>
    </row>
    <row r="28" spans="1:20" ht="20.100000000000001" customHeight="1" x14ac:dyDescent="0.15">
      <c r="B28" s="21">
        <f t="shared" si="0"/>
        <v>23</v>
      </c>
      <c r="C28" s="21" t="str">
        <f>IFERROR(INDEX(リスト!$B$3:$D$50,MATCH($I$2,リスト!$B$3:$B$50,0),2),"")</f>
        <v/>
      </c>
      <c r="D28" s="21" t="str">
        <f>IFERROR(INDEX(リスト!$B$3:$D$50,MATCH($I$2,リスト!$B$3:$B$50,0),3),"")</f>
        <v/>
      </c>
      <c r="E28" s="21" t="str">
        <f t="shared" si="1"/>
        <v>少年女子</v>
      </c>
      <c r="F28" s="21" t="str">
        <f t="shared" si="2"/>
        <v>強化</v>
      </c>
      <c r="G28" s="21">
        <f t="shared" si="3"/>
        <v>0</v>
      </c>
      <c r="H28" s="19"/>
      <c r="I28" s="19"/>
      <c r="J28" s="19"/>
      <c r="K28" s="23"/>
      <c r="L28" s="24"/>
      <c r="M28" s="25"/>
      <c r="N28" s="26"/>
      <c r="O28" s="27"/>
      <c r="P28" s="28"/>
      <c r="Q28" s="19"/>
      <c r="R28" s="29"/>
      <c r="S28" s="29"/>
      <c r="T28" s="20"/>
    </row>
    <row r="29" spans="1:20" ht="20.100000000000001" customHeight="1" x14ac:dyDescent="0.15">
      <c r="B29" s="21">
        <f t="shared" si="0"/>
        <v>24</v>
      </c>
      <c r="C29" s="21" t="str">
        <f>IFERROR(INDEX(リスト!$B$3:$D$50,MATCH($I$2,リスト!$B$3:$B$50,0),2),"")</f>
        <v/>
      </c>
      <c r="D29" s="21" t="str">
        <f>IFERROR(INDEX(リスト!$B$3:$D$50,MATCH($I$2,リスト!$B$3:$B$50,0),3),"")</f>
        <v/>
      </c>
      <c r="E29" s="21" t="str">
        <f t="shared" si="1"/>
        <v>少年女子</v>
      </c>
      <c r="F29" s="21" t="str">
        <f t="shared" si="2"/>
        <v>強化</v>
      </c>
      <c r="G29" s="21">
        <f t="shared" si="3"/>
        <v>0</v>
      </c>
      <c r="H29" s="19"/>
      <c r="I29" s="19"/>
      <c r="J29" s="19"/>
      <c r="K29" s="23"/>
      <c r="L29" s="24"/>
      <c r="M29" s="25"/>
      <c r="N29" s="26"/>
      <c r="O29" s="27"/>
      <c r="P29" s="28"/>
      <c r="Q29" s="19"/>
      <c r="R29" s="29"/>
      <c r="S29" s="29"/>
      <c r="T29" s="20"/>
    </row>
    <row r="30" spans="1:20" ht="20.100000000000001" customHeight="1" x14ac:dyDescent="0.15">
      <c r="B30" s="21">
        <f t="shared" si="0"/>
        <v>25</v>
      </c>
      <c r="C30" s="21" t="str">
        <f>IFERROR(INDEX(リスト!$B$3:$D$50,MATCH($I$2,リスト!$B$3:$B$50,0),2),"")</f>
        <v/>
      </c>
      <c r="D30" s="21" t="str">
        <f>IFERROR(INDEX(リスト!$B$3:$D$50,MATCH($I$2,リスト!$B$3:$B$50,0),3),"")</f>
        <v/>
      </c>
      <c r="E30" s="21" t="str">
        <f t="shared" si="1"/>
        <v>少年女子</v>
      </c>
      <c r="F30" s="21" t="str">
        <f t="shared" si="2"/>
        <v>強化</v>
      </c>
      <c r="G30" s="21">
        <f t="shared" si="3"/>
        <v>0</v>
      </c>
      <c r="H30" s="19"/>
      <c r="I30" s="19"/>
      <c r="J30" s="19"/>
      <c r="K30" s="23"/>
      <c r="L30" s="24"/>
      <c r="M30" s="25"/>
      <c r="N30" s="26"/>
      <c r="O30" s="27"/>
      <c r="P30" s="28"/>
      <c r="Q30" s="19"/>
      <c r="R30" s="29"/>
      <c r="S30" s="29"/>
      <c r="T30" s="20"/>
    </row>
    <row r="31" spans="1:20" ht="20.100000000000001" customHeight="1" x14ac:dyDescent="0.15">
      <c r="B31" s="21">
        <f t="shared" si="0"/>
        <v>26</v>
      </c>
      <c r="C31" s="21" t="str">
        <f>IFERROR(INDEX(リスト!$B$3:$D$50,MATCH($I$2,リスト!$B$3:$B$50,0),2),"")</f>
        <v/>
      </c>
      <c r="D31" s="21" t="str">
        <f>IFERROR(INDEX(リスト!$B$3:$D$50,MATCH($I$2,リスト!$B$3:$B$50,0),3),"")</f>
        <v/>
      </c>
      <c r="E31" s="21" t="str">
        <f t="shared" si="1"/>
        <v>少年女子</v>
      </c>
      <c r="F31" s="21" t="str">
        <f t="shared" si="2"/>
        <v>強化</v>
      </c>
      <c r="G31" s="21">
        <f t="shared" si="3"/>
        <v>0</v>
      </c>
      <c r="H31" s="19"/>
      <c r="I31" s="19"/>
      <c r="J31" s="19"/>
      <c r="K31" s="23"/>
      <c r="L31" s="24"/>
      <c r="M31" s="25"/>
      <c r="N31" s="26"/>
      <c r="O31" s="27"/>
      <c r="P31" s="28"/>
      <c r="Q31" s="19"/>
      <c r="R31" s="29"/>
      <c r="S31" s="29"/>
      <c r="T31" s="20"/>
    </row>
    <row r="32" spans="1:20" ht="20.100000000000001" customHeight="1" x14ac:dyDescent="0.15">
      <c r="B32" s="21">
        <f t="shared" si="0"/>
        <v>27</v>
      </c>
      <c r="C32" s="21" t="str">
        <f>IFERROR(INDEX(リスト!$B$3:$D$50,MATCH($I$2,リスト!$B$3:$B$50,0),2),"")</f>
        <v/>
      </c>
      <c r="D32" s="21" t="str">
        <f>IFERROR(INDEX(リスト!$B$3:$D$50,MATCH($I$2,リスト!$B$3:$B$50,0),3),"")</f>
        <v/>
      </c>
      <c r="E32" s="21" t="str">
        <f t="shared" si="1"/>
        <v>少年女子</v>
      </c>
      <c r="F32" s="21" t="str">
        <f t="shared" si="2"/>
        <v>強化</v>
      </c>
      <c r="G32" s="21">
        <f t="shared" si="3"/>
        <v>0</v>
      </c>
      <c r="H32" s="19"/>
      <c r="I32" s="19"/>
      <c r="J32" s="19"/>
      <c r="K32" s="23"/>
      <c r="L32" s="24"/>
      <c r="M32" s="25"/>
      <c r="N32" s="26"/>
      <c r="O32" s="27"/>
      <c r="P32" s="28"/>
      <c r="Q32" s="19"/>
      <c r="R32" s="29"/>
      <c r="S32" s="29"/>
      <c r="T32" s="20"/>
    </row>
    <row r="33" spans="2:20" ht="20.100000000000001" customHeight="1" x14ac:dyDescent="0.15">
      <c r="B33" s="21">
        <f t="shared" si="0"/>
        <v>28</v>
      </c>
      <c r="C33" s="21" t="str">
        <f>IFERROR(INDEX(リスト!$B$3:$D$50,MATCH($I$2,リスト!$B$3:$B$50,0),2),"")</f>
        <v/>
      </c>
      <c r="D33" s="21" t="str">
        <f>IFERROR(INDEX(リスト!$B$3:$D$50,MATCH($I$2,リスト!$B$3:$B$50,0),3),"")</f>
        <v/>
      </c>
      <c r="E33" s="21" t="str">
        <f t="shared" si="1"/>
        <v>少年女子</v>
      </c>
      <c r="F33" s="21" t="str">
        <f t="shared" si="2"/>
        <v>強化</v>
      </c>
      <c r="G33" s="21">
        <f t="shared" si="3"/>
        <v>0</v>
      </c>
      <c r="H33" s="19"/>
      <c r="I33" s="19"/>
      <c r="J33" s="19"/>
      <c r="K33" s="23"/>
      <c r="L33" s="24"/>
      <c r="M33" s="25"/>
      <c r="N33" s="26"/>
      <c r="O33" s="27"/>
      <c r="P33" s="28"/>
      <c r="Q33" s="19"/>
      <c r="R33" s="29"/>
      <c r="S33" s="29"/>
      <c r="T33" s="20"/>
    </row>
    <row r="34" spans="2:20" ht="20.100000000000001" customHeight="1" x14ac:dyDescent="0.15">
      <c r="B34" s="21">
        <f t="shared" si="0"/>
        <v>29</v>
      </c>
      <c r="C34" s="21" t="str">
        <f>IFERROR(INDEX(リスト!$B$3:$D$50,MATCH($I$2,リスト!$B$3:$B$50,0),2),"")</f>
        <v/>
      </c>
      <c r="D34" s="21" t="str">
        <f>IFERROR(INDEX(リスト!$B$3:$D$50,MATCH($I$2,リスト!$B$3:$B$50,0),3),"")</f>
        <v/>
      </c>
      <c r="E34" s="21" t="str">
        <f t="shared" si="1"/>
        <v>少年女子</v>
      </c>
      <c r="F34" s="21" t="str">
        <f t="shared" si="2"/>
        <v>強化</v>
      </c>
      <c r="G34" s="21">
        <f t="shared" si="3"/>
        <v>0</v>
      </c>
      <c r="H34" s="19"/>
      <c r="I34" s="19"/>
      <c r="J34" s="19"/>
      <c r="K34" s="23"/>
      <c r="L34" s="24"/>
      <c r="M34" s="25"/>
      <c r="N34" s="26"/>
      <c r="O34" s="27"/>
      <c r="P34" s="28"/>
      <c r="Q34" s="19"/>
      <c r="R34" s="29"/>
      <c r="S34" s="29"/>
      <c r="T34" s="20"/>
    </row>
    <row r="35" spans="2:20" ht="20.100000000000001" customHeight="1" x14ac:dyDescent="0.15">
      <c r="B35" s="21">
        <f t="shared" si="0"/>
        <v>30</v>
      </c>
      <c r="C35" s="21" t="str">
        <f>IFERROR(INDEX(リスト!$B$3:$D$50,MATCH($I$2,リスト!$B$3:$B$50,0),2),"")</f>
        <v/>
      </c>
      <c r="D35" s="21" t="str">
        <f>IFERROR(INDEX(リスト!$B$3:$D$50,MATCH($I$2,リスト!$B$3:$B$50,0),3),"")</f>
        <v/>
      </c>
      <c r="E35" s="21" t="str">
        <f t="shared" si="1"/>
        <v>少年女子</v>
      </c>
      <c r="F35" s="21" t="str">
        <f t="shared" si="2"/>
        <v>強化</v>
      </c>
      <c r="G35" s="21">
        <f t="shared" si="3"/>
        <v>0</v>
      </c>
      <c r="H35" s="19"/>
      <c r="I35" s="19"/>
      <c r="J35" s="19"/>
      <c r="K35" s="23"/>
      <c r="L35" s="24"/>
      <c r="M35" s="25"/>
      <c r="N35" s="26"/>
      <c r="O35" s="27"/>
      <c r="P35" s="28"/>
      <c r="Q35" s="19"/>
      <c r="R35" s="29"/>
      <c r="S35" s="29"/>
      <c r="T35" s="20"/>
    </row>
    <row r="36" spans="2:20" ht="20.100000000000001" customHeight="1" x14ac:dyDescent="0.15">
      <c r="B36" s="21">
        <f t="shared" si="0"/>
        <v>31</v>
      </c>
      <c r="C36" s="21" t="str">
        <f>IFERROR(INDEX(リスト!$B$3:$D$50,MATCH($I$2,リスト!$B$3:$B$50,0),2),"")</f>
        <v/>
      </c>
      <c r="D36" s="21" t="str">
        <f>IFERROR(INDEX(リスト!$B$3:$D$50,MATCH($I$2,リスト!$B$3:$B$50,0),3),"")</f>
        <v/>
      </c>
      <c r="E36" s="21" t="str">
        <f t="shared" si="1"/>
        <v>少年女子</v>
      </c>
      <c r="F36" s="21" t="str">
        <f t="shared" si="2"/>
        <v>強化</v>
      </c>
      <c r="G36" s="21">
        <f t="shared" si="3"/>
        <v>0</v>
      </c>
      <c r="H36" s="19"/>
      <c r="I36" s="19"/>
      <c r="J36" s="19"/>
      <c r="K36" s="23"/>
      <c r="L36" s="24"/>
      <c r="M36" s="25"/>
      <c r="N36" s="26"/>
      <c r="O36" s="27"/>
      <c r="P36" s="28"/>
      <c r="Q36" s="19"/>
      <c r="R36" s="29"/>
      <c r="S36" s="29"/>
      <c r="T36" s="20"/>
    </row>
    <row r="37" spans="2:20" ht="20.100000000000001" customHeight="1" x14ac:dyDescent="0.15">
      <c r="B37" s="21">
        <f t="shared" si="0"/>
        <v>32</v>
      </c>
      <c r="C37" s="21" t="str">
        <f>IFERROR(INDEX(リスト!$B$3:$D$50,MATCH($I$2,リスト!$B$3:$B$50,0),2),"")</f>
        <v/>
      </c>
      <c r="D37" s="21" t="str">
        <f>IFERROR(INDEX(リスト!$B$3:$D$50,MATCH($I$2,リスト!$B$3:$B$50,0),3),"")</f>
        <v/>
      </c>
      <c r="E37" s="21" t="str">
        <f t="shared" si="1"/>
        <v>少年女子</v>
      </c>
      <c r="F37" s="21" t="str">
        <f t="shared" si="2"/>
        <v>強化</v>
      </c>
      <c r="G37" s="21">
        <f t="shared" si="3"/>
        <v>0</v>
      </c>
      <c r="H37" s="19"/>
      <c r="I37" s="19"/>
      <c r="J37" s="19"/>
      <c r="K37" s="23"/>
      <c r="L37" s="24"/>
      <c r="M37" s="25"/>
      <c r="N37" s="26"/>
      <c r="O37" s="27"/>
      <c r="P37" s="28"/>
      <c r="Q37" s="19"/>
      <c r="R37" s="29"/>
      <c r="S37" s="29"/>
      <c r="T37" s="20"/>
    </row>
    <row r="38" spans="2:20" ht="20.100000000000001" customHeight="1" x14ac:dyDescent="0.15">
      <c r="B38" s="21">
        <f t="shared" si="0"/>
        <v>33</v>
      </c>
      <c r="C38" s="21" t="str">
        <f>IFERROR(INDEX(リスト!$B$3:$D$50,MATCH($I$2,リスト!$B$3:$B$50,0),2),"")</f>
        <v/>
      </c>
      <c r="D38" s="21" t="str">
        <f>IFERROR(INDEX(リスト!$B$3:$D$50,MATCH($I$2,リスト!$B$3:$B$50,0),3),"")</f>
        <v/>
      </c>
      <c r="E38" s="21" t="str">
        <f t="shared" si="1"/>
        <v>少年女子</v>
      </c>
      <c r="F38" s="21" t="str">
        <f t="shared" si="2"/>
        <v>強化</v>
      </c>
      <c r="G38" s="21">
        <f t="shared" si="3"/>
        <v>0</v>
      </c>
      <c r="H38" s="19"/>
      <c r="I38" s="19"/>
      <c r="J38" s="19"/>
      <c r="K38" s="23"/>
      <c r="L38" s="24"/>
      <c r="M38" s="25"/>
      <c r="N38" s="26"/>
      <c r="O38" s="27"/>
      <c r="P38" s="28"/>
      <c r="Q38" s="19"/>
      <c r="R38" s="29"/>
      <c r="S38" s="29"/>
      <c r="T38" s="20"/>
    </row>
    <row r="39" spans="2:20" ht="20.100000000000001" customHeight="1" x14ac:dyDescent="0.15">
      <c r="B39" s="21">
        <f t="shared" si="0"/>
        <v>34</v>
      </c>
      <c r="C39" s="21" t="str">
        <f>IFERROR(INDEX(リスト!$B$3:$D$50,MATCH($I$2,リスト!$B$3:$B$50,0),2),"")</f>
        <v/>
      </c>
      <c r="D39" s="21" t="str">
        <f>IFERROR(INDEX(リスト!$B$3:$D$50,MATCH($I$2,リスト!$B$3:$B$50,0),3),"")</f>
        <v/>
      </c>
      <c r="E39" s="21" t="str">
        <f t="shared" si="1"/>
        <v>少年女子</v>
      </c>
      <c r="F39" s="21" t="str">
        <f t="shared" si="2"/>
        <v>強化</v>
      </c>
      <c r="G39" s="21">
        <f t="shared" si="3"/>
        <v>0</v>
      </c>
      <c r="H39" s="19"/>
      <c r="I39" s="19"/>
      <c r="J39" s="19"/>
      <c r="K39" s="23"/>
      <c r="L39" s="24"/>
      <c r="M39" s="25"/>
      <c r="N39" s="26"/>
      <c r="O39" s="27"/>
      <c r="P39" s="28"/>
      <c r="Q39" s="19"/>
      <c r="R39" s="29"/>
      <c r="S39" s="29"/>
      <c r="T39" s="20"/>
    </row>
    <row r="40" spans="2:20" ht="20.100000000000001" customHeight="1" x14ac:dyDescent="0.15">
      <c r="B40" s="21">
        <f t="shared" si="0"/>
        <v>35</v>
      </c>
      <c r="C40" s="21" t="str">
        <f>IFERROR(INDEX(リスト!$B$3:$D$50,MATCH($I$2,リスト!$B$3:$B$50,0),2),"")</f>
        <v/>
      </c>
      <c r="D40" s="21" t="str">
        <f>IFERROR(INDEX(リスト!$B$3:$D$50,MATCH($I$2,リスト!$B$3:$B$50,0),3),"")</f>
        <v/>
      </c>
      <c r="E40" s="21" t="str">
        <f t="shared" si="1"/>
        <v>少年女子</v>
      </c>
      <c r="F40" s="21" t="str">
        <f t="shared" si="2"/>
        <v>強化</v>
      </c>
      <c r="G40" s="21">
        <f t="shared" si="3"/>
        <v>0</v>
      </c>
      <c r="H40" s="19"/>
      <c r="I40" s="19"/>
      <c r="J40" s="19"/>
      <c r="K40" s="23"/>
      <c r="L40" s="24"/>
      <c r="M40" s="25"/>
      <c r="N40" s="26"/>
      <c r="O40" s="27"/>
      <c r="P40" s="28"/>
      <c r="Q40" s="19"/>
      <c r="R40" s="29"/>
      <c r="S40" s="29"/>
      <c r="T40" s="20"/>
    </row>
    <row r="41" spans="2:20" ht="20.100000000000001" customHeight="1" x14ac:dyDescent="0.15">
      <c r="B41" s="21">
        <f t="shared" si="0"/>
        <v>36</v>
      </c>
      <c r="C41" s="21" t="str">
        <f>IFERROR(INDEX(リスト!$B$3:$D$50,MATCH($I$2,リスト!$B$3:$B$50,0),2),"")</f>
        <v/>
      </c>
      <c r="D41" s="21" t="str">
        <f>IFERROR(INDEX(リスト!$B$3:$D$50,MATCH($I$2,リスト!$B$3:$B$50,0),3),"")</f>
        <v/>
      </c>
      <c r="E41" s="21" t="str">
        <f t="shared" si="1"/>
        <v>少年女子</v>
      </c>
      <c r="F41" s="21" t="str">
        <f t="shared" si="2"/>
        <v>強化</v>
      </c>
      <c r="G41" s="21">
        <f t="shared" si="3"/>
        <v>0</v>
      </c>
      <c r="H41" s="19"/>
      <c r="I41" s="19"/>
      <c r="J41" s="19"/>
      <c r="K41" s="23"/>
      <c r="L41" s="24"/>
      <c r="M41" s="25"/>
      <c r="N41" s="26"/>
      <c r="O41" s="27"/>
      <c r="P41" s="28"/>
      <c r="Q41" s="19"/>
      <c r="R41" s="29"/>
      <c r="S41" s="29"/>
      <c r="T41" s="20"/>
    </row>
    <row r="42" spans="2:20" ht="20.100000000000001" customHeight="1" x14ac:dyDescent="0.15">
      <c r="B42" s="21" t="s">
        <v>14</v>
      </c>
      <c r="C42" s="21"/>
      <c r="D42" s="21"/>
      <c r="E42" s="21"/>
      <c r="F42" s="21"/>
      <c r="G42" s="21"/>
      <c r="H42" s="21"/>
      <c r="I42" s="21"/>
      <c r="J42" s="21"/>
      <c r="K42" s="30"/>
      <c r="L42" s="30"/>
      <c r="M42" s="31"/>
      <c r="N42" s="30"/>
      <c r="O42" s="32"/>
      <c r="P42" s="33"/>
      <c r="Q42" s="21"/>
      <c r="R42" s="34">
        <f>SUBTOTAL(109,テーブル145[経費])</f>
        <v>0</v>
      </c>
      <c r="S42" s="35">
        <f>SUBTOTAL(109,テーブル145[補助金])</f>
        <v>0</v>
      </c>
      <c r="T42" s="21"/>
    </row>
    <row r="43" spans="2:20" ht="20.100000000000001" customHeight="1" x14ac:dyDescent="0.15">
      <c r="B43" s="17"/>
      <c r="C43" s="17"/>
      <c r="D43" s="17"/>
      <c r="E43" s="17"/>
      <c r="F43" s="17"/>
      <c r="G43" s="17"/>
      <c r="H43" s="9"/>
      <c r="I43" s="9"/>
      <c r="J43" s="10"/>
      <c r="K43" s="5"/>
      <c r="L43" s="5"/>
      <c r="M43" s="5"/>
      <c r="N43" s="5"/>
      <c r="O43" s="5"/>
      <c r="P43" s="5"/>
      <c r="Q43" s="11"/>
      <c r="R43" s="12"/>
      <c r="S43" s="13"/>
      <c r="T43" s="8"/>
    </row>
    <row r="44" spans="2:20" ht="20.100000000000001" customHeight="1" x14ac:dyDescent="0.15">
      <c r="B44" s="17"/>
      <c r="C44" s="17"/>
      <c r="D44" s="17"/>
      <c r="E44" s="17"/>
      <c r="F44" s="17"/>
      <c r="G44" s="17"/>
      <c r="H44" s="9"/>
      <c r="I44" s="9"/>
      <c r="J44" s="10"/>
      <c r="K44" s="5"/>
      <c r="L44" s="5"/>
      <c r="M44" s="5"/>
      <c r="N44" s="5"/>
      <c r="O44" s="5"/>
      <c r="P44" s="5"/>
      <c r="Q44" s="11"/>
      <c r="R44" s="12"/>
      <c r="S44" s="13"/>
      <c r="T44" s="8"/>
    </row>
  </sheetData>
  <sheetProtection insertColumns="0" insertRows="0" deleteColumns="0" deleteRows="0" sort="0"/>
  <mergeCells count="6">
    <mergeCell ref="B2:H2"/>
    <mergeCell ref="I2:L2"/>
    <mergeCell ref="N2:P2"/>
    <mergeCell ref="B3:H3"/>
    <mergeCell ref="I3:L3"/>
    <mergeCell ref="N3:P3"/>
  </mergeCells>
  <phoneticPr fontId="2"/>
  <conditionalFormatting sqref="A6:A24">
    <cfRule type="notContainsErrors" dxfId="23" priority="2">
      <formula>NOT(ISERROR(A6))</formula>
    </cfRule>
  </conditionalFormatting>
  <conditionalFormatting sqref="B6:T41">
    <cfRule type="expression" dxfId="22" priority="4">
      <formula>#REF!="中止"</formula>
    </cfRule>
  </conditionalFormatting>
  <conditionalFormatting sqref="H6:T41">
    <cfRule type="expression" dxfId="21" priority="1">
      <formula>OR(MOD(SUBTOTAL(3,$B$6:$B6),10)&gt;5,MOD(SUBTOTAL(3,$B$6:$B6),10)=0)=TRUE</formula>
    </cfRule>
  </conditionalFormatting>
  <conditionalFormatting sqref="I2:P3">
    <cfRule type="containsBlanks" dxfId="20" priority="3">
      <formula>LEN(TRIM(I2))=0</formula>
    </cfRule>
  </conditionalFormatting>
  <dataValidations count="8">
    <dataValidation type="list" allowBlank="1" showInputMessage="1" showErrorMessage="1" prompt="プルダウンより選択" sqref="N3:P3" xr:uid="{83ABCE1E-C10A-4F85-9A71-91B0D0FE055C}">
      <formula1>"強化,育成,発掘"</formula1>
    </dataValidation>
    <dataValidation type="list" allowBlank="1" showInputMessage="1" showErrorMessage="1" prompt="プルダウンより選択" sqref="N2:P2" xr:uid="{DDD3C1D9-AD28-4C73-8E3C-900152CE62B7}">
      <formula1>"成年男子,成年女子,成年男女,男子,女子,少年男子,少年女子,少年男女"</formula1>
    </dataValidation>
    <dataValidation type="whole" allowBlank="1" showInputMessage="1" showErrorMessage="1" errorTitle="無効な値" error="1～12までの整数を入力してください。" sqref="H6:H41" xr:uid="{7626188E-84A1-4A05-8F96-5E635DD72E01}">
      <formula1>1</formula1>
      <formula2>12</formula2>
    </dataValidation>
    <dataValidation type="list" allowBlank="1" showInputMessage="1" sqref="I6:I41" xr:uid="{B9C5402F-46D8-43AD-B79C-7B38B54D83CE}">
      <formula1>"上旬,中旬,下旬,月間"</formula1>
    </dataValidation>
    <dataValidation type="list" allowBlank="1" showInputMessage="1" sqref="J6:J41" xr:uid="{0995B767-D237-43C2-ACC5-5DEDF0DA3C23}">
      <formula1>"①合宿,①練習会,②県外チーム招待,③トップコーチ招聘,④スポーツ教室,⑤指導者養成"</formula1>
    </dataValidation>
    <dataValidation type="whole" errorStyle="warning" allowBlank="1" showInputMessage="1" showErrorMessage="1" errorTitle="無効な値" error="数字のみを入力してください。" sqref="K6:P41" xr:uid="{4D21F7B2-5DC9-4825-91A9-032AC7FEAA7A}">
      <formula1>1</formula1>
      <formula2>999</formula2>
    </dataValidation>
    <dataValidation type="whole" errorStyle="warning" allowBlank="1" showInputMessage="1" showErrorMessage="1" error="金額（数字）を入力してください。" sqref="R6:S41" xr:uid="{7A166B8B-27D6-42BD-9020-507CB359C74D}">
      <formula1>0</formula1>
      <formula2>10000000</formula2>
    </dataValidation>
    <dataValidation imeMode="hiragana" allowBlank="1" showInputMessage="1" showErrorMessage="1" promptTitle="場所の入力" prompt="施設名等（都道府県名）で入力_x000a_例：県立総合体育館（広島）" sqref="Q6:Q41" xr:uid="{DAA19762-A7A9-4BE1-8503-80BB4AF13C8C}"/>
  </dataValidations>
  <printOptions horizontalCentered="1"/>
  <pageMargins left="0.25" right="0.25" top="0.75" bottom="0.75" header="0.3" footer="0.3"/>
  <pageSetup paperSize="9" scale="82" orientation="landscape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より選択" xr:uid="{8F9999D7-25DB-4D2F-808B-3E2ECD97A009}">
          <x14:formula1>
            <xm:f>リスト!$B$3:$B$50</xm:f>
          </x14:formula1>
          <xm:sqref>I2:L2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099D6-AF38-43A4-BE2F-99BDC65904B3}">
  <sheetPr>
    <tabColor theme="5" tint="0.39997558519241921"/>
    <pageSetUpPr fitToPage="1"/>
  </sheetPr>
  <dimension ref="A1:W35"/>
  <sheetViews>
    <sheetView showGridLines="0" zoomScaleNormal="100" zoomScaleSheetLayoutView="100" workbookViewId="0">
      <selection activeCell="X10" sqref="X10"/>
    </sheetView>
  </sheetViews>
  <sheetFormatPr defaultRowHeight="20.100000000000001" customHeight="1" outlineLevelCol="1" x14ac:dyDescent="0.15"/>
  <cols>
    <col min="1" max="1" width="3.875" customWidth="1"/>
    <col min="2" max="2" width="6.625" style="16" customWidth="1"/>
    <col min="3" max="7" width="6.625" style="16" hidden="1" customWidth="1" outlineLevel="1"/>
    <col min="8" max="8" width="6.625" style="2" customWidth="1" collapsed="1"/>
    <col min="9" max="9" width="6.625" style="2" customWidth="1"/>
    <col min="10" max="10" width="15.625" customWidth="1"/>
    <col min="11" max="12" width="6.625" customWidth="1"/>
    <col min="13" max="13" width="6.625" style="4" customWidth="1"/>
    <col min="14" max="16" width="6.625" style="3" customWidth="1"/>
    <col min="17" max="17" width="30.625" style="3" customWidth="1"/>
    <col min="18" max="19" width="12.625" style="3" customWidth="1"/>
    <col min="20" max="20" width="30.625" style="6" customWidth="1"/>
    <col min="21" max="21" width="12.625" style="3" customWidth="1"/>
    <col min="22" max="22" width="14.125" customWidth="1"/>
    <col min="23" max="23" width="9.375" style="2" customWidth="1"/>
    <col min="25" max="26" width="16.5" bestFit="1" customWidth="1"/>
  </cols>
  <sheetData>
    <row r="1" spans="1:23" ht="30" customHeight="1" thickBot="1" x14ac:dyDescent="0.2">
      <c r="B1" s="15"/>
      <c r="C1" s="15"/>
      <c r="D1" s="15"/>
      <c r="E1" s="15"/>
      <c r="F1" s="15"/>
      <c r="G1" s="15"/>
      <c r="T1" s="46"/>
    </row>
    <row r="2" spans="1:23" ht="27.95" customHeight="1" thickBot="1" x14ac:dyDescent="0.2">
      <c r="B2" s="78" t="s">
        <v>159</v>
      </c>
      <c r="C2" s="79"/>
      <c r="D2" s="79"/>
      <c r="E2" s="79"/>
      <c r="F2" s="79"/>
      <c r="G2" s="79"/>
      <c r="H2" s="80"/>
      <c r="I2" s="84"/>
      <c r="J2" s="85"/>
      <c r="K2" s="85"/>
      <c r="L2" s="86"/>
      <c r="M2" s="42" t="s">
        <v>17</v>
      </c>
      <c r="N2" s="87" t="s">
        <v>168</v>
      </c>
      <c r="O2" s="88"/>
      <c r="P2" s="89"/>
      <c r="S2" s="5"/>
      <c r="T2" s="47" t="s">
        <v>173</v>
      </c>
      <c r="U2" s="5"/>
      <c r="V2" s="14"/>
    </row>
    <row r="3" spans="1:23" ht="27.95" customHeight="1" thickBot="1" x14ac:dyDescent="0.2">
      <c r="B3" s="81" t="s">
        <v>16</v>
      </c>
      <c r="C3" s="82"/>
      <c r="D3" s="82"/>
      <c r="E3" s="82"/>
      <c r="F3" s="82"/>
      <c r="G3" s="82"/>
      <c r="H3" s="83"/>
      <c r="I3" s="84"/>
      <c r="J3" s="85"/>
      <c r="K3" s="85"/>
      <c r="L3" s="86"/>
      <c r="M3" s="42" t="s">
        <v>18</v>
      </c>
      <c r="N3" s="87" t="s">
        <v>163</v>
      </c>
      <c r="O3" s="88"/>
      <c r="P3" s="89"/>
      <c r="Q3" s="5"/>
      <c r="R3" s="5"/>
      <c r="S3" s="5"/>
      <c r="T3" s="7"/>
      <c r="U3" s="5"/>
      <c r="V3" s="14"/>
    </row>
    <row r="4" spans="1:23" ht="14.1" customHeight="1" x14ac:dyDescent="0.15"/>
    <row r="5" spans="1:23" s="1" customFormat="1" ht="33" customHeight="1" x14ac:dyDescent="0.15">
      <c r="A5" s="18"/>
      <c r="B5" s="36" t="s">
        <v>20</v>
      </c>
      <c r="C5" s="36" t="s">
        <v>160</v>
      </c>
      <c r="D5" s="36" t="s">
        <v>161</v>
      </c>
      <c r="E5" s="36" t="s">
        <v>17</v>
      </c>
      <c r="F5" s="36" t="s">
        <v>18</v>
      </c>
      <c r="G5" s="36" t="s">
        <v>162</v>
      </c>
      <c r="H5" s="37" t="s">
        <v>0</v>
      </c>
      <c r="I5" s="37" t="s">
        <v>15</v>
      </c>
      <c r="J5" s="37" t="s">
        <v>1</v>
      </c>
      <c r="K5" s="37" t="s">
        <v>2</v>
      </c>
      <c r="L5" s="37" t="s">
        <v>3</v>
      </c>
      <c r="M5" s="38" t="s">
        <v>4</v>
      </c>
      <c r="N5" s="37" t="s">
        <v>5</v>
      </c>
      <c r="O5" s="39" t="s">
        <v>19</v>
      </c>
      <c r="P5" s="40" t="s">
        <v>21</v>
      </c>
      <c r="Q5" s="37" t="s">
        <v>6</v>
      </c>
      <c r="R5" s="37" t="s">
        <v>23</v>
      </c>
      <c r="S5" s="37" t="s">
        <v>7</v>
      </c>
      <c r="T5" s="41" t="s">
        <v>22</v>
      </c>
      <c r="U5" s="37" t="s">
        <v>46</v>
      </c>
    </row>
    <row r="6" spans="1:23" ht="20.100000000000001" customHeight="1" x14ac:dyDescent="0.15">
      <c r="A6" s="22"/>
      <c r="B6" s="44">
        <f t="shared" ref="B6:B32" si="0">ROW()-5</f>
        <v>1</v>
      </c>
      <c r="C6" s="21" t="str">
        <f>IFERROR(INDEX(リスト!$B$3:$D$50,MATCH($I$2,リスト!$B$3:$B$50,0),2),"")</f>
        <v/>
      </c>
      <c r="D6" s="21" t="str">
        <f>IFERROR(INDEX(リスト!$B$3:$D$50,MATCH($I$2,リスト!$B$3:$B$50,0),3),"")</f>
        <v/>
      </c>
      <c r="E6" s="21" t="str">
        <f t="shared" ref="E6:E32" si="1">$N$2</f>
        <v>少年男子</v>
      </c>
      <c r="F6" s="21" t="str">
        <f t="shared" ref="F6:F32" si="2">$N$3</f>
        <v>育成</v>
      </c>
      <c r="G6" s="21">
        <f t="shared" ref="G6:G32" si="3">$I$3</f>
        <v>0</v>
      </c>
      <c r="H6" s="19"/>
      <c r="I6" s="19"/>
      <c r="J6" s="19"/>
      <c r="K6" s="23"/>
      <c r="L6" s="24"/>
      <c r="M6" s="25"/>
      <c r="N6" s="26"/>
      <c r="O6" s="27"/>
      <c r="P6" s="28"/>
      <c r="Q6" s="19"/>
      <c r="R6" s="29"/>
      <c r="S6" s="29"/>
      <c r="T6" s="20"/>
      <c r="U6" s="43"/>
      <c r="W6"/>
    </row>
    <row r="7" spans="1:23" ht="20.100000000000001" customHeight="1" x14ac:dyDescent="0.15">
      <c r="A7" s="22"/>
      <c r="B7" s="21">
        <f t="shared" si="0"/>
        <v>2</v>
      </c>
      <c r="C7" s="21" t="str">
        <f>IFERROR(INDEX(リスト!$B$3:$D$50,MATCH($I$2,リスト!$B$3:$B$50,0),2),"")</f>
        <v/>
      </c>
      <c r="D7" s="21" t="str">
        <f>IFERROR(INDEX(リスト!$B$3:$D$50,MATCH($I$2,リスト!$B$3:$B$50,0),3),"")</f>
        <v/>
      </c>
      <c r="E7" s="21" t="str">
        <f t="shared" si="1"/>
        <v>少年男子</v>
      </c>
      <c r="F7" s="21" t="str">
        <f t="shared" si="2"/>
        <v>育成</v>
      </c>
      <c r="G7" s="21">
        <f t="shared" si="3"/>
        <v>0</v>
      </c>
      <c r="H7" s="19"/>
      <c r="I7" s="19"/>
      <c r="J7" s="19"/>
      <c r="K7" s="23"/>
      <c r="L7" s="24"/>
      <c r="M7" s="25"/>
      <c r="N7" s="26"/>
      <c r="O7" s="27"/>
      <c r="P7" s="28"/>
      <c r="Q7" s="19"/>
      <c r="R7" s="29"/>
      <c r="S7" s="29"/>
      <c r="T7" s="20"/>
      <c r="U7" s="43"/>
      <c r="W7"/>
    </row>
    <row r="8" spans="1:23" ht="20.100000000000001" customHeight="1" x14ac:dyDescent="0.15">
      <c r="A8" s="22"/>
      <c r="B8" s="21">
        <f t="shared" si="0"/>
        <v>3</v>
      </c>
      <c r="C8" s="21" t="str">
        <f>IFERROR(INDEX(リスト!$B$3:$D$50,MATCH($I$2,リスト!$B$3:$B$50,0),2),"")</f>
        <v/>
      </c>
      <c r="D8" s="21" t="str">
        <f>IFERROR(INDEX(リスト!$B$3:$D$50,MATCH($I$2,リスト!$B$3:$B$50,0),3),"")</f>
        <v/>
      </c>
      <c r="E8" s="21" t="str">
        <f t="shared" si="1"/>
        <v>少年男子</v>
      </c>
      <c r="F8" s="21" t="str">
        <f t="shared" si="2"/>
        <v>育成</v>
      </c>
      <c r="G8" s="21">
        <f t="shared" si="3"/>
        <v>0</v>
      </c>
      <c r="H8" s="19"/>
      <c r="I8" s="19"/>
      <c r="J8" s="19"/>
      <c r="K8" s="23"/>
      <c r="L8" s="24"/>
      <c r="M8" s="25"/>
      <c r="N8" s="26"/>
      <c r="O8" s="27"/>
      <c r="P8" s="28"/>
      <c r="Q8" s="19"/>
      <c r="R8" s="29"/>
      <c r="S8" s="29"/>
      <c r="T8" s="20"/>
      <c r="U8" s="43"/>
      <c r="W8"/>
    </row>
    <row r="9" spans="1:23" ht="20.100000000000001" customHeight="1" x14ac:dyDescent="0.15">
      <c r="A9" s="22"/>
      <c r="B9" s="21">
        <f t="shared" si="0"/>
        <v>4</v>
      </c>
      <c r="C9" s="21" t="str">
        <f>IFERROR(INDEX(リスト!$B$3:$D$50,MATCH($I$2,リスト!$B$3:$B$50,0),2),"")</f>
        <v/>
      </c>
      <c r="D9" s="21" t="str">
        <f>IFERROR(INDEX(リスト!$B$3:$D$50,MATCH($I$2,リスト!$B$3:$B$50,0),3),"")</f>
        <v/>
      </c>
      <c r="E9" s="21" t="str">
        <f t="shared" si="1"/>
        <v>少年男子</v>
      </c>
      <c r="F9" s="21" t="str">
        <f t="shared" si="2"/>
        <v>育成</v>
      </c>
      <c r="G9" s="21">
        <f t="shared" si="3"/>
        <v>0</v>
      </c>
      <c r="H9" s="19"/>
      <c r="I9" s="19"/>
      <c r="J9" s="19"/>
      <c r="K9" s="23"/>
      <c r="L9" s="24"/>
      <c r="M9" s="25"/>
      <c r="N9" s="26"/>
      <c r="O9" s="27"/>
      <c r="P9" s="28"/>
      <c r="Q9" s="19"/>
      <c r="R9" s="29"/>
      <c r="S9" s="29"/>
      <c r="T9" s="20"/>
      <c r="U9" s="43"/>
      <c r="W9"/>
    </row>
    <row r="10" spans="1:23" ht="20.100000000000001" customHeight="1" x14ac:dyDescent="0.15">
      <c r="A10" s="22"/>
      <c r="B10" s="21">
        <f t="shared" si="0"/>
        <v>5</v>
      </c>
      <c r="C10" s="21" t="str">
        <f>IFERROR(INDEX(リスト!$B$3:$D$50,MATCH($I$2,リスト!$B$3:$B$50,0),2),"")</f>
        <v/>
      </c>
      <c r="D10" s="21" t="str">
        <f>IFERROR(INDEX(リスト!$B$3:$D$50,MATCH($I$2,リスト!$B$3:$B$50,0),3),"")</f>
        <v/>
      </c>
      <c r="E10" s="21" t="str">
        <f t="shared" si="1"/>
        <v>少年男子</v>
      </c>
      <c r="F10" s="21" t="str">
        <f t="shared" si="2"/>
        <v>育成</v>
      </c>
      <c r="G10" s="21">
        <f t="shared" si="3"/>
        <v>0</v>
      </c>
      <c r="H10" s="19"/>
      <c r="I10" s="19"/>
      <c r="J10" s="19"/>
      <c r="K10" s="23"/>
      <c r="L10" s="24"/>
      <c r="M10" s="25"/>
      <c r="N10" s="26"/>
      <c r="O10" s="27"/>
      <c r="P10" s="28"/>
      <c r="Q10" s="19"/>
      <c r="R10" s="29"/>
      <c r="S10" s="29"/>
      <c r="T10" s="20"/>
      <c r="U10" s="43"/>
      <c r="W10"/>
    </row>
    <row r="11" spans="1:23" ht="20.100000000000001" customHeight="1" x14ac:dyDescent="0.15">
      <c r="A11" s="22"/>
      <c r="B11" s="21">
        <f t="shared" si="0"/>
        <v>6</v>
      </c>
      <c r="C11" s="21" t="str">
        <f>IFERROR(INDEX(リスト!$B$3:$D$50,MATCH($I$2,リスト!$B$3:$B$50,0),2),"")</f>
        <v/>
      </c>
      <c r="D11" s="21" t="str">
        <f>IFERROR(INDEX(リスト!$B$3:$D$50,MATCH($I$2,リスト!$B$3:$B$50,0),3),"")</f>
        <v/>
      </c>
      <c r="E11" s="21" t="str">
        <f t="shared" si="1"/>
        <v>少年男子</v>
      </c>
      <c r="F11" s="21" t="str">
        <f t="shared" si="2"/>
        <v>育成</v>
      </c>
      <c r="G11" s="21">
        <f t="shared" si="3"/>
        <v>0</v>
      </c>
      <c r="H11" s="19"/>
      <c r="I11" s="19"/>
      <c r="J11" s="19"/>
      <c r="K11" s="23"/>
      <c r="L11" s="24"/>
      <c r="M11" s="25"/>
      <c r="N11" s="26"/>
      <c r="O11" s="27"/>
      <c r="P11" s="28"/>
      <c r="Q11" s="19"/>
      <c r="R11" s="29"/>
      <c r="S11" s="29"/>
      <c r="T11" s="20"/>
      <c r="U11" s="43"/>
      <c r="W11"/>
    </row>
    <row r="12" spans="1:23" ht="20.100000000000001" customHeight="1" x14ac:dyDescent="0.15">
      <c r="A12" s="22"/>
      <c r="B12" s="21">
        <f t="shared" si="0"/>
        <v>7</v>
      </c>
      <c r="C12" s="21" t="str">
        <f>IFERROR(INDEX(リスト!$B$3:$D$50,MATCH($I$2,リスト!$B$3:$B$50,0),2),"")</f>
        <v/>
      </c>
      <c r="D12" s="21" t="str">
        <f>IFERROR(INDEX(リスト!$B$3:$D$50,MATCH($I$2,リスト!$B$3:$B$50,0),3),"")</f>
        <v/>
      </c>
      <c r="E12" s="21" t="str">
        <f t="shared" si="1"/>
        <v>少年男子</v>
      </c>
      <c r="F12" s="21" t="str">
        <f t="shared" si="2"/>
        <v>育成</v>
      </c>
      <c r="G12" s="21">
        <f t="shared" si="3"/>
        <v>0</v>
      </c>
      <c r="H12" s="19"/>
      <c r="I12" s="19"/>
      <c r="J12" s="19"/>
      <c r="K12" s="23"/>
      <c r="L12" s="24"/>
      <c r="M12" s="25"/>
      <c r="N12" s="26"/>
      <c r="O12" s="27"/>
      <c r="P12" s="28"/>
      <c r="Q12" s="19"/>
      <c r="R12" s="29"/>
      <c r="S12" s="29"/>
      <c r="T12" s="20"/>
      <c r="U12" s="43"/>
      <c r="W12"/>
    </row>
    <row r="13" spans="1:23" ht="20.100000000000001" customHeight="1" x14ac:dyDescent="0.15">
      <c r="A13" s="22"/>
      <c r="B13" s="21">
        <f t="shared" si="0"/>
        <v>8</v>
      </c>
      <c r="C13" s="21" t="str">
        <f>IFERROR(INDEX(リスト!$B$3:$D$50,MATCH($I$2,リスト!$B$3:$B$50,0),2),"")</f>
        <v/>
      </c>
      <c r="D13" s="21" t="str">
        <f>IFERROR(INDEX(リスト!$B$3:$D$50,MATCH($I$2,リスト!$B$3:$B$50,0),3),"")</f>
        <v/>
      </c>
      <c r="E13" s="21" t="str">
        <f t="shared" si="1"/>
        <v>少年男子</v>
      </c>
      <c r="F13" s="21" t="str">
        <f t="shared" si="2"/>
        <v>育成</v>
      </c>
      <c r="G13" s="21">
        <f t="shared" si="3"/>
        <v>0</v>
      </c>
      <c r="H13" s="19"/>
      <c r="I13" s="19"/>
      <c r="J13" s="19"/>
      <c r="K13" s="23"/>
      <c r="L13" s="24"/>
      <c r="M13" s="25"/>
      <c r="N13" s="26"/>
      <c r="O13" s="27"/>
      <c r="P13" s="28"/>
      <c r="Q13" s="19"/>
      <c r="R13" s="29"/>
      <c r="S13" s="29"/>
      <c r="T13" s="20"/>
      <c r="U13" s="43"/>
      <c r="W13"/>
    </row>
    <row r="14" spans="1:23" ht="20.100000000000001" customHeight="1" x14ac:dyDescent="0.15">
      <c r="A14" s="22"/>
      <c r="B14" s="21">
        <f t="shared" si="0"/>
        <v>9</v>
      </c>
      <c r="C14" s="21" t="str">
        <f>IFERROR(INDEX(リスト!$B$3:$D$50,MATCH($I$2,リスト!$B$3:$B$50,0),2),"")</f>
        <v/>
      </c>
      <c r="D14" s="21" t="str">
        <f>IFERROR(INDEX(リスト!$B$3:$D$50,MATCH($I$2,リスト!$B$3:$B$50,0),3),"")</f>
        <v/>
      </c>
      <c r="E14" s="21" t="str">
        <f t="shared" si="1"/>
        <v>少年男子</v>
      </c>
      <c r="F14" s="21" t="str">
        <f t="shared" si="2"/>
        <v>育成</v>
      </c>
      <c r="G14" s="21">
        <f t="shared" si="3"/>
        <v>0</v>
      </c>
      <c r="H14" s="19"/>
      <c r="I14" s="19"/>
      <c r="J14" s="19"/>
      <c r="K14" s="23"/>
      <c r="L14" s="24"/>
      <c r="M14" s="25"/>
      <c r="N14" s="26"/>
      <c r="O14" s="27"/>
      <c r="P14" s="28"/>
      <c r="Q14" s="19"/>
      <c r="R14" s="29"/>
      <c r="S14" s="29"/>
      <c r="T14" s="20"/>
      <c r="U14" s="43"/>
      <c r="W14"/>
    </row>
    <row r="15" spans="1:23" ht="20.100000000000001" customHeight="1" x14ac:dyDescent="0.15">
      <c r="A15" s="22"/>
      <c r="B15" s="21">
        <f t="shared" si="0"/>
        <v>10</v>
      </c>
      <c r="C15" s="21" t="str">
        <f>IFERROR(INDEX(リスト!$B$3:$D$50,MATCH($I$2,リスト!$B$3:$B$50,0),2),"")</f>
        <v/>
      </c>
      <c r="D15" s="21" t="str">
        <f>IFERROR(INDEX(リスト!$B$3:$D$50,MATCH($I$2,リスト!$B$3:$B$50,0),3),"")</f>
        <v/>
      </c>
      <c r="E15" s="21" t="str">
        <f t="shared" si="1"/>
        <v>少年男子</v>
      </c>
      <c r="F15" s="21" t="str">
        <f t="shared" si="2"/>
        <v>育成</v>
      </c>
      <c r="G15" s="21">
        <f t="shared" si="3"/>
        <v>0</v>
      </c>
      <c r="H15" s="19"/>
      <c r="I15" s="19"/>
      <c r="J15" s="19"/>
      <c r="K15" s="23"/>
      <c r="L15" s="24"/>
      <c r="M15" s="25"/>
      <c r="N15" s="26"/>
      <c r="O15" s="27"/>
      <c r="P15" s="28"/>
      <c r="Q15" s="19"/>
      <c r="R15" s="29"/>
      <c r="S15" s="29"/>
      <c r="T15" s="20"/>
      <c r="U15" s="43"/>
      <c r="W15"/>
    </row>
    <row r="16" spans="1:23" ht="20.100000000000001" customHeight="1" x14ac:dyDescent="0.15">
      <c r="A16" s="22"/>
      <c r="B16" s="21">
        <f t="shared" si="0"/>
        <v>11</v>
      </c>
      <c r="C16" s="21" t="str">
        <f>IFERROR(INDEX(リスト!$B$3:$D$50,MATCH($I$2,リスト!$B$3:$B$50,0),2),"")</f>
        <v/>
      </c>
      <c r="D16" s="21" t="str">
        <f>IFERROR(INDEX(リスト!$B$3:$D$50,MATCH($I$2,リスト!$B$3:$B$50,0),3),"")</f>
        <v/>
      </c>
      <c r="E16" s="21" t="str">
        <f t="shared" si="1"/>
        <v>少年男子</v>
      </c>
      <c r="F16" s="21" t="str">
        <f t="shared" si="2"/>
        <v>育成</v>
      </c>
      <c r="G16" s="21">
        <f t="shared" si="3"/>
        <v>0</v>
      </c>
      <c r="H16" s="19"/>
      <c r="I16" s="19"/>
      <c r="J16" s="19"/>
      <c r="K16" s="23"/>
      <c r="L16" s="24"/>
      <c r="M16" s="25"/>
      <c r="N16" s="26"/>
      <c r="O16" s="27"/>
      <c r="P16" s="28"/>
      <c r="Q16" s="19"/>
      <c r="R16" s="29"/>
      <c r="S16" s="29"/>
      <c r="T16" s="20"/>
      <c r="U16" s="43"/>
    </row>
    <row r="17" spans="1:21" ht="20.100000000000001" customHeight="1" x14ac:dyDescent="0.15">
      <c r="A17" s="22"/>
      <c r="B17" s="21">
        <f t="shared" si="0"/>
        <v>12</v>
      </c>
      <c r="C17" s="21" t="str">
        <f>IFERROR(INDEX(リスト!$B$3:$D$50,MATCH($I$2,リスト!$B$3:$B$50,0),2),"")</f>
        <v/>
      </c>
      <c r="D17" s="21" t="str">
        <f>IFERROR(INDEX(リスト!$B$3:$D$50,MATCH($I$2,リスト!$B$3:$B$50,0),3),"")</f>
        <v/>
      </c>
      <c r="E17" s="21" t="str">
        <f t="shared" si="1"/>
        <v>少年男子</v>
      </c>
      <c r="F17" s="21" t="str">
        <f t="shared" si="2"/>
        <v>育成</v>
      </c>
      <c r="G17" s="21">
        <f t="shared" si="3"/>
        <v>0</v>
      </c>
      <c r="H17" s="19"/>
      <c r="I17" s="19"/>
      <c r="J17" s="19"/>
      <c r="K17" s="23"/>
      <c r="L17" s="24"/>
      <c r="M17" s="25"/>
      <c r="N17" s="26"/>
      <c r="O17" s="27"/>
      <c r="P17" s="28"/>
      <c r="Q17" s="19"/>
      <c r="R17" s="29"/>
      <c r="S17" s="29"/>
      <c r="T17" s="20"/>
      <c r="U17" s="43"/>
    </row>
    <row r="18" spans="1:21" ht="20.100000000000001" customHeight="1" x14ac:dyDescent="0.15">
      <c r="A18" s="22"/>
      <c r="B18" s="21">
        <f t="shared" si="0"/>
        <v>13</v>
      </c>
      <c r="C18" s="21" t="str">
        <f>IFERROR(INDEX(リスト!$B$3:$D$50,MATCH($I$2,リスト!$B$3:$B$50,0),2),"")</f>
        <v/>
      </c>
      <c r="D18" s="21" t="str">
        <f>IFERROR(INDEX(リスト!$B$3:$D$50,MATCH($I$2,リスト!$B$3:$B$50,0),3),"")</f>
        <v/>
      </c>
      <c r="E18" s="21" t="str">
        <f t="shared" si="1"/>
        <v>少年男子</v>
      </c>
      <c r="F18" s="21" t="str">
        <f t="shared" si="2"/>
        <v>育成</v>
      </c>
      <c r="G18" s="21">
        <f t="shared" si="3"/>
        <v>0</v>
      </c>
      <c r="H18" s="19"/>
      <c r="I18" s="19"/>
      <c r="J18" s="19"/>
      <c r="K18" s="23"/>
      <c r="L18" s="24"/>
      <c r="M18" s="25"/>
      <c r="N18" s="26"/>
      <c r="O18" s="27"/>
      <c r="P18" s="28"/>
      <c r="Q18" s="19"/>
      <c r="R18" s="29"/>
      <c r="S18" s="29"/>
      <c r="T18" s="20"/>
      <c r="U18" s="43"/>
    </row>
    <row r="19" spans="1:21" ht="20.100000000000001" customHeight="1" x14ac:dyDescent="0.15">
      <c r="A19" s="22"/>
      <c r="B19" s="21">
        <f t="shared" si="0"/>
        <v>14</v>
      </c>
      <c r="C19" s="21" t="str">
        <f>IFERROR(INDEX(リスト!$B$3:$D$50,MATCH($I$2,リスト!$B$3:$B$50,0),2),"")</f>
        <v/>
      </c>
      <c r="D19" s="21" t="str">
        <f>IFERROR(INDEX(リスト!$B$3:$D$50,MATCH($I$2,リスト!$B$3:$B$50,0),3),"")</f>
        <v/>
      </c>
      <c r="E19" s="21" t="str">
        <f t="shared" si="1"/>
        <v>少年男子</v>
      </c>
      <c r="F19" s="21" t="str">
        <f t="shared" si="2"/>
        <v>育成</v>
      </c>
      <c r="G19" s="21">
        <f t="shared" si="3"/>
        <v>0</v>
      </c>
      <c r="H19" s="19"/>
      <c r="I19" s="19"/>
      <c r="J19" s="19"/>
      <c r="K19" s="23"/>
      <c r="L19" s="24"/>
      <c r="M19" s="25"/>
      <c r="N19" s="26"/>
      <c r="O19" s="27"/>
      <c r="P19" s="28"/>
      <c r="Q19" s="19"/>
      <c r="R19" s="29"/>
      <c r="S19" s="29"/>
      <c r="T19" s="20"/>
      <c r="U19" s="43"/>
    </row>
    <row r="20" spans="1:21" ht="20.100000000000001" customHeight="1" x14ac:dyDescent="0.15">
      <c r="A20" s="22"/>
      <c r="B20" s="21">
        <f t="shared" si="0"/>
        <v>15</v>
      </c>
      <c r="C20" s="21" t="str">
        <f>IFERROR(INDEX(リスト!$B$3:$D$50,MATCH($I$2,リスト!$B$3:$B$50,0),2),"")</f>
        <v/>
      </c>
      <c r="D20" s="21" t="str">
        <f>IFERROR(INDEX(リスト!$B$3:$D$50,MATCH($I$2,リスト!$B$3:$B$50,0),3),"")</f>
        <v/>
      </c>
      <c r="E20" s="21" t="str">
        <f t="shared" si="1"/>
        <v>少年男子</v>
      </c>
      <c r="F20" s="21" t="str">
        <f t="shared" si="2"/>
        <v>育成</v>
      </c>
      <c r="G20" s="21">
        <f t="shared" si="3"/>
        <v>0</v>
      </c>
      <c r="H20" s="19"/>
      <c r="I20" s="19"/>
      <c r="J20" s="19"/>
      <c r="K20" s="23"/>
      <c r="L20" s="24"/>
      <c r="M20" s="25"/>
      <c r="N20" s="26"/>
      <c r="O20" s="27"/>
      <c r="P20" s="28"/>
      <c r="Q20" s="19"/>
      <c r="R20" s="29"/>
      <c r="S20" s="29"/>
      <c r="T20" s="20"/>
      <c r="U20" s="43"/>
    </row>
    <row r="21" spans="1:21" ht="20.100000000000001" customHeight="1" x14ac:dyDescent="0.15">
      <c r="A21" s="22"/>
      <c r="B21" s="21">
        <f t="shared" si="0"/>
        <v>16</v>
      </c>
      <c r="C21" s="21" t="str">
        <f>IFERROR(INDEX(リスト!$B$3:$D$50,MATCH($I$2,リスト!$B$3:$B$50,0),2),"")</f>
        <v/>
      </c>
      <c r="D21" s="21" t="str">
        <f>IFERROR(INDEX(リスト!$B$3:$D$50,MATCH($I$2,リスト!$B$3:$B$50,0),3),"")</f>
        <v/>
      </c>
      <c r="E21" s="21" t="str">
        <f t="shared" si="1"/>
        <v>少年男子</v>
      </c>
      <c r="F21" s="21" t="str">
        <f t="shared" si="2"/>
        <v>育成</v>
      </c>
      <c r="G21" s="21">
        <f t="shared" si="3"/>
        <v>0</v>
      </c>
      <c r="H21" s="19"/>
      <c r="I21" s="19"/>
      <c r="J21" s="19"/>
      <c r="K21" s="23"/>
      <c r="L21" s="24"/>
      <c r="M21" s="25"/>
      <c r="N21" s="26"/>
      <c r="O21" s="27"/>
      <c r="P21" s="28"/>
      <c r="Q21" s="19"/>
      <c r="R21" s="29"/>
      <c r="S21" s="29"/>
      <c r="T21" s="20"/>
      <c r="U21" s="43"/>
    </row>
    <row r="22" spans="1:21" ht="20.100000000000001" customHeight="1" x14ac:dyDescent="0.15">
      <c r="A22" s="22"/>
      <c r="B22" s="21">
        <f t="shared" si="0"/>
        <v>17</v>
      </c>
      <c r="C22" s="21" t="str">
        <f>IFERROR(INDEX(リスト!$B$3:$D$50,MATCH($I$2,リスト!$B$3:$B$50,0),2),"")</f>
        <v/>
      </c>
      <c r="D22" s="21" t="str">
        <f>IFERROR(INDEX(リスト!$B$3:$D$50,MATCH($I$2,リスト!$B$3:$B$50,0),3),"")</f>
        <v/>
      </c>
      <c r="E22" s="21" t="str">
        <f t="shared" si="1"/>
        <v>少年男子</v>
      </c>
      <c r="F22" s="21" t="str">
        <f t="shared" si="2"/>
        <v>育成</v>
      </c>
      <c r="G22" s="21">
        <f t="shared" si="3"/>
        <v>0</v>
      </c>
      <c r="H22" s="19"/>
      <c r="I22" s="19"/>
      <c r="J22" s="19"/>
      <c r="K22" s="23"/>
      <c r="L22" s="24"/>
      <c r="M22" s="25"/>
      <c r="N22" s="26"/>
      <c r="O22" s="27"/>
      <c r="P22" s="28"/>
      <c r="Q22" s="19"/>
      <c r="R22" s="29"/>
      <c r="S22" s="29"/>
      <c r="T22" s="20"/>
      <c r="U22" s="43"/>
    </row>
    <row r="23" spans="1:21" ht="20.100000000000001" customHeight="1" x14ac:dyDescent="0.15">
      <c r="A23" s="22"/>
      <c r="B23" s="21">
        <f t="shared" si="0"/>
        <v>18</v>
      </c>
      <c r="C23" s="21" t="str">
        <f>IFERROR(INDEX(リスト!$B$3:$D$50,MATCH($I$2,リスト!$B$3:$B$50,0),2),"")</f>
        <v/>
      </c>
      <c r="D23" s="21" t="str">
        <f>IFERROR(INDEX(リスト!$B$3:$D$50,MATCH($I$2,リスト!$B$3:$B$50,0),3),"")</f>
        <v/>
      </c>
      <c r="E23" s="21" t="str">
        <f t="shared" si="1"/>
        <v>少年男子</v>
      </c>
      <c r="F23" s="21" t="str">
        <f t="shared" si="2"/>
        <v>育成</v>
      </c>
      <c r="G23" s="21">
        <f t="shared" si="3"/>
        <v>0</v>
      </c>
      <c r="H23" s="19"/>
      <c r="I23" s="19"/>
      <c r="J23" s="19"/>
      <c r="K23" s="23"/>
      <c r="L23" s="24"/>
      <c r="M23" s="25"/>
      <c r="N23" s="26"/>
      <c r="O23" s="27"/>
      <c r="P23" s="28"/>
      <c r="Q23" s="19"/>
      <c r="R23" s="29"/>
      <c r="S23" s="29"/>
      <c r="T23" s="20"/>
      <c r="U23" s="43"/>
    </row>
    <row r="24" spans="1:21" ht="20.100000000000001" customHeight="1" x14ac:dyDescent="0.15">
      <c r="A24" s="22"/>
      <c r="B24" s="21">
        <f t="shared" si="0"/>
        <v>19</v>
      </c>
      <c r="C24" s="21" t="str">
        <f>IFERROR(INDEX(リスト!$B$3:$D$50,MATCH($I$2,リスト!$B$3:$B$50,0),2),"")</f>
        <v/>
      </c>
      <c r="D24" s="21" t="str">
        <f>IFERROR(INDEX(リスト!$B$3:$D$50,MATCH($I$2,リスト!$B$3:$B$50,0),3),"")</f>
        <v/>
      </c>
      <c r="E24" s="21" t="str">
        <f t="shared" si="1"/>
        <v>少年男子</v>
      </c>
      <c r="F24" s="21" t="str">
        <f t="shared" si="2"/>
        <v>育成</v>
      </c>
      <c r="G24" s="21">
        <f t="shared" si="3"/>
        <v>0</v>
      </c>
      <c r="H24" s="19"/>
      <c r="I24" s="19"/>
      <c r="J24" s="19"/>
      <c r="K24" s="23"/>
      <c r="L24" s="24"/>
      <c r="M24" s="25"/>
      <c r="N24" s="26"/>
      <c r="O24" s="27"/>
      <c r="P24" s="28"/>
      <c r="Q24" s="19"/>
      <c r="R24" s="29"/>
      <c r="S24" s="29"/>
      <c r="T24" s="20"/>
      <c r="U24" s="43"/>
    </row>
    <row r="25" spans="1:21" ht="20.100000000000001" customHeight="1" x14ac:dyDescent="0.15">
      <c r="A25" s="21"/>
      <c r="B25" s="21">
        <f t="shared" si="0"/>
        <v>20</v>
      </c>
      <c r="C25" s="21" t="str">
        <f>IFERROR(INDEX(リスト!$B$3:$D$50,MATCH($I$2,リスト!$B$3:$B$50,0),2),"")</f>
        <v/>
      </c>
      <c r="D25" s="21" t="str">
        <f>IFERROR(INDEX(リスト!$B$3:$D$50,MATCH($I$2,リスト!$B$3:$B$50,0),3),"")</f>
        <v/>
      </c>
      <c r="E25" s="21" t="str">
        <f t="shared" si="1"/>
        <v>少年男子</v>
      </c>
      <c r="F25" s="21" t="str">
        <f t="shared" si="2"/>
        <v>育成</v>
      </c>
      <c r="G25" s="21">
        <f t="shared" si="3"/>
        <v>0</v>
      </c>
      <c r="H25" s="19"/>
      <c r="I25" s="19"/>
      <c r="J25" s="19"/>
      <c r="K25" s="23"/>
      <c r="L25" s="24"/>
      <c r="M25" s="25"/>
      <c r="N25" s="26"/>
      <c r="O25" s="27"/>
      <c r="P25" s="28"/>
      <c r="Q25" s="19"/>
      <c r="R25" s="29"/>
      <c r="S25" s="29"/>
      <c r="T25" s="20"/>
      <c r="U25" s="43"/>
    </row>
    <row r="26" spans="1:21" ht="20.100000000000001" customHeight="1" x14ac:dyDescent="0.15">
      <c r="B26" s="21">
        <f t="shared" si="0"/>
        <v>21</v>
      </c>
      <c r="C26" s="21" t="str">
        <f>IFERROR(INDEX(リスト!$B$3:$D$50,MATCH($I$2,リスト!$B$3:$B$50,0),2),"")</f>
        <v/>
      </c>
      <c r="D26" s="21" t="str">
        <f>IFERROR(INDEX(リスト!$B$3:$D$50,MATCH($I$2,リスト!$B$3:$B$50,0),3),"")</f>
        <v/>
      </c>
      <c r="E26" s="21" t="str">
        <f t="shared" si="1"/>
        <v>少年男子</v>
      </c>
      <c r="F26" s="21" t="str">
        <f t="shared" si="2"/>
        <v>育成</v>
      </c>
      <c r="G26" s="21">
        <f t="shared" si="3"/>
        <v>0</v>
      </c>
      <c r="H26" s="19"/>
      <c r="I26" s="19"/>
      <c r="J26" s="19"/>
      <c r="K26" s="23"/>
      <c r="L26" s="24"/>
      <c r="M26" s="25"/>
      <c r="N26" s="26"/>
      <c r="O26" s="27"/>
      <c r="P26" s="28"/>
      <c r="Q26" s="19"/>
      <c r="R26" s="29"/>
      <c r="S26" s="29"/>
      <c r="T26" s="20"/>
      <c r="U26" s="43"/>
    </row>
    <row r="27" spans="1:21" ht="20.100000000000001" customHeight="1" x14ac:dyDescent="0.15">
      <c r="B27" s="21">
        <f t="shared" si="0"/>
        <v>22</v>
      </c>
      <c r="C27" s="21" t="str">
        <f>IFERROR(INDEX(リスト!$B$3:$D$50,MATCH($I$2,リスト!$B$3:$B$50,0),2),"")</f>
        <v/>
      </c>
      <c r="D27" s="21" t="str">
        <f>IFERROR(INDEX(リスト!$B$3:$D$50,MATCH($I$2,リスト!$B$3:$B$50,0),3),"")</f>
        <v/>
      </c>
      <c r="E27" s="21" t="str">
        <f t="shared" si="1"/>
        <v>少年男子</v>
      </c>
      <c r="F27" s="21" t="str">
        <f t="shared" si="2"/>
        <v>育成</v>
      </c>
      <c r="G27" s="21">
        <f t="shared" si="3"/>
        <v>0</v>
      </c>
      <c r="H27" s="19"/>
      <c r="I27" s="19"/>
      <c r="J27" s="19"/>
      <c r="K27" s="23"/>
      <c r="L27" s="24"/>
      <c r="M27" s="25"/>
      <c r="N27" s="26"/>
      <c r="O27" s="27"/>
      <c r="P27" s="28"/>
      <c r="Q27" s="19"/>
      <c r="R27" s="29"/>
      <c r="S27" s="29"/>
      <c r="T27" s="20"/>
      <c r="U27" s="43"/>
    </row>
    <row r="28" spans="1:21" ht="20.100000000000001" customHeight="1" x14ac:dyDescent="0.15">
      <c r="B28" s="21">
        <f t="shared" si="0"/>
        <v>23</v>
      </c>
      <c r="C28" s="21" t="str">
        <f>IFERROR(INDEX(リスト!$B$3:$D$50,MATCH($I$2,リスト!$B$3:$B$50,0),2),"")</f>
        <v/>
      </c>
      <c r="D28" s="21" t="str">
        <f>IFERROR(INDEX(リスト!$B$3:$D$50,MATCH($I$2,リスト!$B$3:$B$50,0),3),"")</f>
        <v/>
      </c>
      <c r="E28" s="21" t="str">
        <f t="shared" si="1"/>
        <v>少年男子</v>
      </c>
      <c r="F28" s="21" t="str">
        <f t="shared" si="2"/>
        <v>育成</v>
      </c>
      <c r="G28" s="21">
        <f t="shared" si="3"/>
        <v>0</v>
      </c>
      <c r="H28" s="19"/>
      <c r="I28" s="19"/>
      <c r="J28" s="19"/>
      <c r="K28" s="23"/>
      <c r="L28" s="24"/>
      <c r="M28" s="25"/>
      <c r="N28" s="26"/>
      <c r="O28" s="27"/>
      <c r="P28" s="28"/>
      <c r="Q28" s="19"/>
      <c r="R28" s="29"/>
      <c r="S28" s="29"/>
      <c r="T28" s="20"/>
      <c r="U28" s="43"/>
    </row>
    <row r="29" spans="1:21" ht="20.100000000000001" customHeight="1" x14ac:dyDescent="0.15">
      <c r="B29" s="21">
        <f t="shared" si="0"/>
        <v>24</v>
      </c>
      <c r="C29" s="21" t="str">
        <f>IFERROR(INDEX(リスト!$B$3:$D$50,MATCH($I$2,リスト!$B$3:$B$50,0),2),"")</f>
        <v/>
      </c>
      <c r="D29" s="21" t="str">
        <f>IFERROR(INDEX(リスト!$B$3:$D$50,MATCH($I$2,リスト!$B$3:$B$50,0),3),"")</f>
        <v/>
      </c>
      <c r="E29" s="21" t="str">
        <f t="shared" si="1"/>
        <v>少年男子</v>
      </c>
      <c r="F29" s="21" t="str">
        <f t="shared" si="2"/>
        <v>育成</v>
      </c>
      <c r="G29" s="21">
        <f t="shared" si="3"/>
        <v>0</v>
      </c>
      <c r="H29" s="19"/>
      <c r="I29" s="19"/>
      <c r="J29" s="19"/>
      <c r="K29" s="23"/>
      <c r="L29" s="24"/>
      <c r="M29" s="25"/>
      <c r="N29" s="26"/>
      <c r="O29" s="27"/>
      <c r="P29" s="28"/>
      <c r="Q29" s="19"/>
      <c r="R29" s="29"/>
      <c r="S29" s="29"/>
      <c r="T29" s="20"/>
      <c r="U29" s="43"/>
    </row>
    <row r="30" spans="1:21" ht="20.100000000000001" customHeight="1" x14ac:dyDescent="0.15">
      <c r="B30" s="21">
        <f t="shared" si="0"/>
        <v>25</v>
      </c>
      <c r="C30" s="21" t="str">
        <f>IFERROR(INDEX(リスト!$B$3:$D$50,MATCH($I$2,リスト!$B$3:$B$50,0),2),"")</f>
        <v/>
      </c>
      <c r="D30" s="21" t="str">
        <f>IFERROR(INDEX(リスト!$B$3:$D$50,MATCH($I$2,リスト!$B$3:$B$50,0),3),"")</f>
        <v/>
      </c>
      <c r="E30" s="21" t="str">
        <f t="shared" si="1"/>
        <v>少年男子</v>
      </c>
      <c r="F30" s="21" t="str">
        <f t="shared" si="2"/>
        <v>育成</v>
      </c>
      <c r="G30" s="21">
        <f t="shared" si="3"/>
        <v>0</v>
      </c>
      <c r="H30" s="19"/>
      <c r="I30" s="19"/>
      <c r="J30" s="19"/>
      <c r="K30" s="23"/>
      <c r="L30" s="24"/>
      <c r="M30" s="25"/>
      <c r="N30" s="26"/>
      <c r="O30" s="27"/>
      <c r="P30" s="28"/>
      <c r="Q30" s="19"/>
      <c r="R30" s="29"/>
      <c r="S30" s="29"/>
      <c r="T30" s="20"/>
      <c r="U30" s="43"/>
    </row>
    <row r="31" spans="1:21" ht="20.100000000000001" customHeight="1" x14ac:dyDescent="0.15">
      <c r="B31" s="21">
        <f t="shared" si="0"/>
        <v>26</v>
      </c>
      <c r="C31" s="21" t="str">
        <f>IFERROR(INDEX(リスト!$B$3:$D$50,MATCH($I$2,リスト!$B$3:$B$50,0),2),"")</f>
        <v/>
      </c>
      <c r="D31" s="21" t="str">
        <f>IFERROR(INDEX(リスト!$B$3:$D$50,MATCH($I$2,リスト!$B$3:$B$50,0),3),"")</f>
        <v/>
      </c>
      <c r="E31" s="21" t="str">
        <f t="shared" si="1"/>
        <v>少年男子</v>
      </c>
      <c r="F31" s="21" t="str">
        <f t="shared" si="2"/>
        <v>育成</v>
      </c>
      <c r="G31" s="21">
        <f t="shared" si="3"/>
        <v>0</v>
      </c>
      <c r="H31" s="19"/>
      <c r="I31" s="19"/>
      <c r="J31" s="19"/>
      <c r="K31" s="23"/>
      <c r="L31" s="24"/>
      <c r="M31" s="25"/>
      <c r="N31" s="26"/>
      <c r="O31" s="27"/>
      <c r="P31" s="28"/>
      <c r="Q31" s="19"/>
      <c r="R31" s="29"/>
      <c r="S31" s="29"/>
      <c r="T31" s="20"/>
      <c r="U31" s="43"/>
    </row>
    <row r="32" spans="1:21" ht="20.100000000000001" customHeight="1" x14ac:dyDescent="0.15">
      <c r="B32" s="21">
        <f t="shared" si="0"/>
        <v>27</v>
      </c>
      <c r="C32" s="21" t="str">
        <f>IFERROR(INDEX(リスト!$B$3:$D$50,MATCH($I$2,リスト!$B$3:$B$50,0),2),"")</f>
        <v/>
      </c>
      <c r="D32" s="21" t="str">
        <f>IFERROR(INDEX(リスト!$B$3:$D$50,MATCH($I$2,リスト!$B$3:$B$50,0),3),"")</f>
        <v/>
      </c>
      <c r="E32" s="21" t="str">
        <f t="shared" si="1"/>
        <v>少年男子</v>
      </c>
      <c r="F32" s="21" t="str">
        <f t="shared" si="2"/>
        <v>育成</v>
      </c>
      <c r="G32" s="21">
        <f t="shared" si="3"/>
        <v>0</v>
      </c>
      <c r="H32" s="19"/>
      <c r="I32" s="19"/>
      <c r="J32" s="19"/>
      <c r="K32" s="23"/>
      <c r="L32" s="24"/>
      <c r="M32" s="25"/>
      <c r="N32" s="26"/>
      <c r="O32" s="27"/>
      <c r="P32" s="28"/>
      <c r="Q32" s="19"/>
      <c r="R32" s="29"/>
      <c r="S32" s="29"/>
      <c r="T32" s="20"/>
      <c r="U32" s="43"/>
    </row>
    <row r="33" spans="2:21" ht="20.100000000000001" customHeight="1" x14ac:dyDescent="0.15">
      <c r="B33" s="21" t="s">
        <v>14</v>
      </c>
      <c r="C33" s="21"/>
      <c r="D33" s="21"/>
      <c r="E33" s="21"/>
      <c r="F33" s="21"/>
      <c r="G33" s="21"/>
      <c r="H33" s="21"/>
      <c r="I33" s="21"/>
      <c r="J33" s="21"/>
      <c r="K33" s="30"/>
      <c r="L33" s="30"/>
      <c r="M33" s="31"/>
      <c r="N33" s="30"/>
      <c r="O33" s="32"/>
      <c r="P33" s="33"/>
      <c r="Q33" s="21"/>
      <c r="R33" s="34">
        <f>SUBTOTAL(109,テーブル12[経費])</f>
        <v>0</v>
      </c>
      <c r="S33" s="35">
        <f>SUBTOTAL(109,テーブル12[補助金])</f>
        <v>0</v>
      </c>
      <c r="T33" s="21"/>
      <c r="U33" s="21"/>
    </row>
    <row r="34" spans="2:21" ht="20.100000000000001" customHeight="1" x14ac:dyDescent="0.15">
      <c r="B34" s="17"/>
      <c r="C34" s="17"/>
      <c r="D34" s="17"/>
      <c r="E34" s="17"/>
      <c r="F34" s="17"/>
      <c r="G34" s="17"/>
      <c r="H34" s="9"/>
      <c r="I34" s="9"/>
      <c r="J34" s="10"/>
      <c r="K34" s="5"/>
      <c r="L34" s="5"/>
      <c r="M34" s="5"/>
      <c r="N34" s="5"/>
      <c r="O34" s="5"/>
      <c r="P34" s="5"/>
      <c r="Q34" s="11"/>
      <c r="R34" s="12"/>
      <c r="S34" s="13"/>
      <c r="T34" s="8"/>
      <c r="U34" s="9"/>
    </row>
    <row r="35" spans="2:21" ht="20.100000000000001" customHeight="1" x14ac:dyDescent="0.15">
      <c r="B35" s="17"/>
      <c r="C35" s="17"/>
      <c r="D35" s="17"/>
      <c r="E35" s="17"/>
      <c r="F35" s="17"/>
      <c r="G35" s="17"/>
      <c r="H35" s="9"/>
      <c r="I35" s="9"/>
      <c r="J35" s="10"/>
      <c r="K35" s="5"/>
      <c r="L35" s="5"/>
      <c r="M35" s="5"/>
      <c r="N35" s="5"/>
      <c r="O35" s="5"/>
      <c r="P35" s="5"/>
      <c r="Q35" s="11"/>
      <c r="R35" s="12"/>
      <c r="S35" s="13"/>
      <c r="T35" s="8"/>
      <c r="U35" s="9"/>
    </row>
  </sheetData>
  <sheetProtection insertColumns="0" insertRows="0" deleteColumns="0" deleteRows="0" sort="0"/>
  <mergeCells count="6">
    <mergeCell ref="B2:H2"/>
    <mergeCell ref="I2:L2"/>
    <mergeCell ref="N2:P2"/>
    <mergeCell ref="B3:H3"/>
    <mergeCell ref="I3:L3"/>
    <mergeCell ref="N3:P3"/>
  </mergeCells>
  <phoneticPr fontId="2"/>
  <conditionalFormatting sqref="A6:A24">
    <cfRule type="notContainsErrors" dxfId="19" priority="3">
      <formula>NOT(ISERROR(A6))</formula>
    </cfRule>
  </conditionalFormatting>
  <conditionalFormatting sqref="B6:U32">
    <cfRule type="expression" dxfId="18" priority="5">
      <formula>$U6="中止"</formula>
    </cfRule>
  </conditionalFormatting>
  <conditionalFormatting sqref="H6:T32">
    <cfRule type="expression" dxfId="17" priority="2">
      <formula>OR(MOD(SUBTOTAL(3,$B$6:$B6),10)&gt;5,MOD(SUBTOTAL(3,$B$6:$B6),10)=0)=TRUE</formula>
    </cfRule>
  </conditionalFormatting>
  <conditionalFormatting sqref="I2:P3">
    <cfRule type="containsBlanks" dxfId="16" priority="4">
      <formula>LEN(TRIM(I2))=0</formula>
    </cfRule>
  </conditionalFormatting>
  <conditionalFormatting sqref="U6:U32">
    <cfRule type="expression" dxfId="15" priority="1">
      <formula>AND(OR($N$3="育成",$N$3="発掘"),$H6&lt;&gt;"")</formula>
    </cfRule>
  </conditionalFormatting>
  <dataValidations count="9">
    <dataValidation imeMode="hiragana" allowBlank="1" showInputMessage="1" showErrorMessage="1" promptTitle="場所の入力" prompt="施設名等（都道府県名）で入力_x000a_例：県立総合体育館（広島）" sqref="Q6:Q32" xr:uid="{0BDFF0A6-1366-4F4A-9D82-B1CF1FCCF495}"/>
    <dataValidation type="whole" errorStyle="warning" allowBlank="1" showInputMessage="1" showErrorMessage="1" error="金額（数字）を入力してください。" sqref="R6:S32" xr:uid="{2848479D-DDF1-4764-91E2-40DE2AB8EE65}">
      <formula1>0</formula1>
      <formula2>10000000</formula2>
    </dataValidation>
    <dataValidation type="whole" errorStyle="warning" allowBlank="1" showInputMessage="1" showErrorMessage="1" errorTitle="無効な値" error="数字のみを入力してください。" sqref="K6:P32" xr:uid="{27AC41F5-B684-4888-A093-996BA8437DBE}">
      <formula1>1</formula1>
      <formula2>999</formula2>
    </dataValidation>
    <dataValidation type="list" allowBlank="1" showInputMessage="1" sqref="J6:J32" xr:uid="{096A5DB9-27E7-4649-8054-60C5B4D231CF}">
      <formula1>"①合宿,①練習会,②県外チーム招待,③トップコーチ招聘,④スポーツ教室,⑤指導者養成"</formula1>
    </dataValidation>
    <dataValidation type="list" allowBlank="1" showInputMessage="1" sqref="I6:I32" xr:uid="{E3C3E298-4AAC-430C-A9CD-3160665C7C3C}">
      <formula1>"上旬,中旬,下旬,月間"</formula1>
    </dataValidation>
    <dataValidation type="whole" allowBlank="1" showInputMessage="1" showErrorMessage="1" errorTitle="無効な値" error="1～12までの整数を入力してください。" sqref="H6:H32" xr:uid="{F88A8B60-CA4C-402F-ACB5-A6932154697E}">
      <formula1>1</formula1>
      <formula2>12</formula2>
    </dataValidation>
    <dataValidation type="list" imeMode="hiragana" allowBlank="1" sqref="U6:U32" xr:uid="{C839FFE3-FFEE-468F-824E-E48F4C7E3756}">
      <formula1>"高校生,中学生,小学生,中・高,小・中,小・中・高"</formula1>
    </dataValidation>
    <dataValidation type="list" allowBlank="1" showInputMessage="1" showErrorMessage="1" prompt="プルダウンより選択" sqref="N2:P2" xr:uid="{CB9994D6-2777-49F7-8D38-2FFA164E6017}">
      <formula1>"成年男子,成年女子,成年男女,男子,女子,少年男子,少年女子,少年男女"</formula1>
    </dataValidation>
    <dataValidation type="list" allowBlank="1" showInputMessage="1" showErrorMessage="1" prompt="プルダウンより選択" sqref="N3:P3" xr:uid="{B5555680-4ED6-4FA6-8901-94CE335D0F0A}">
      <formula1>"強化,育成,発掘"</formula1>
    </dataValidation>
  </dataValidations>
  <printOptions horizontalCentered="1"/>
  <pageMargins left="0.25" right="0.25" top="0.75" bottom="0.75" header="0.3" footer="0.3"/>
  <pageSetup paperSize="9" scale="82" orientation="landscape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より選択" xr:uid="{2D60015E-4626-4523-9557-47C63738EE30}">
          <x14:formula1>
            <xm:f>リスト!$B$3:$B$50</xm:f>
          </x14:formula1>
          <xm:sqref>I2:L2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78DB2-FC8F-40D2-9478-6E5D483F6E81}">
  <sheetPr>
    <tabColor theme="5" tint="0.39997558519241921"/>
    <pageSetUpPr fitToPage="1"/>
  </sheetPr>
  <dimension ref="A1:W35"/>
  <sheetViews>
    <sheetView showGridLines="0" zoomScaleNormal="100" zoomScaleSheetLayoutView="100" workbookViewId="0">
      <selection activeCell="X7" sqref="X7"/>
    </sheetView>
  </sheetViews>
  <sheetFormatPr defaultRowHeight="20.100000000000001" customHeight="1" outlineLevelCol="1" x14ac:dyDescent="0.15"/>
  <cols>
    <col min="1" max="1" width="3.875" customWidth="1"/>
    <col min="2" max="2" width="6.625" style="16" customWidth="1"/>
    <col min="3" max="7" width="6.625" style="16" hidden="1" customWidth="1" outlineLevel="1"/>
    <col min="8" max="8" width="6.625" style="2" customWidth="1" collapsed="1"/>
    <col min="9" max="9" width="6.625" style="2" customWidth="1"/>
    <col min="10" max="10" width="15.625" customWidth="1"/>
    <col min="11" max="12" width="6.625" customWidth="1"/>
    <col min="13" max="13" width="6.625" style="4" customWidth="1"/>
    <col min="14" max="16" width="6.625" style="3" customWidth="1"/>
    <col min="17" max="17" width="30.625" style="3" customWidth="1"/>
    <col min="18" max="19" width="12.625" style="3" customWidth="1"/>
    <col min="20" max="20" width="30.625" style="6" customWidth="1"/>
    <col min="21" max="21" width="12.625" style="3" customWidth="1"/>
    <col min="22" max="22" width="14.125" customWidth="1"/>
    <col min="23" max="23" width="9.375" style="2" customWidth="1"/>
    <col min="25" max="26" width="16.5" bestFit="1" customWidth="1"/>
  </cols>
  <sheetData>
    <row r="1" spans="1:23" ht="30" customHeight="1" thickBot="1" x14ac:dyDescent="0.2">
      <c r="B1" s="15"/>
      <c r="C1" s="15"/>
      <c r="D1" s="15"/>
      <c r="E1" s="15"/>
      <c r="F1" s="15"/>
      <c r="G1" s="15"/>
      <c r="T1" s="45"/>
    </row>
    <row r="2" spans="1:23" ht="27.95" customHeight="1" thickBot="1" x14ac:dyDescent="0.2">
      <c r="B2" s="78" t="s">
        <v>159</v>
      </c>
      <c r="C2" s="79"/>
      <c r="D2" s="79"/>
      <c r="E2" s="79"/>
      <c r="F2" s="79"/>
      <c r="G2" s="79"/>
      <c r="H2" s="80"/>
      <c r="I2" s="84"/>
      <c r="J2" s="85"/>
      <c r="K2" s="85"/>
      <c r="L2" s="86"/>
      <c r="M2" s="42" t="s">
        <v>17</v>
      </c>
      <c r="N2" s="87" t="s">
        <v>164</v>
      </c>
      <c r="O2" s="88"/>
      <c r="P2" s="89"/>
      <c r="S2" s="5"/>
      <c r="T2" s="48" t="s">
        <v>173</v>
      </c>
      <c r="U2" s="5"/>
      <c r="V2" s="14"/>
    </row>
    <row r="3" spans="1:23" ht="27.95" customHeight="1" thickBot="1" x14ac:dyDescent="0.2">
      <c r="B3" s="81" t="s">
        <v>16</v>
      </c>
      <c r="C3" s="82"/>
      <c r="D3" s="82"/>
      <c r="E3" s="82"/>
      <c r="F3" s="82"/>
      <c r="G3" s="82"/>
      <c r="H3" s="83"/>
      <c r="I3" s="84"/>
      <c r="J3" s="85"/>
      <c r="K3" s="85"/>
      <c r="L3" s="86"/>
      <c r="M3" s="42" t="s">
        <v>18</v>
      </c>
      <c r="N3" s="87" t="s">
        <v>163</v>
      </c>
      <c r="O3" s="88"/>
      <c r="P3" s="89"/>
      <c r="Q3" s="5"/>
      <c r="R3" s="5"/>
      <c r="S3" s="5"/>
      <c r="T3" s="7"/>
      <c r="U3" s="5"/>
      <c r="V3" s="14"/>
    </row>
    <row r="4" spans="1:23" ht="14.1" customHeight="1" x14ac:dyDescent="0.15"/>
    <row r="5" spans="1:23" s="1" customFormat="1" ht="33" customHeight="1" x14ac:dyDescent="0.15">
      <c r="A5" s="18"/>
      <c r="B5" s="36" t="s">
        <v>20</v>
      </c>
      <c r="C5" s="36" t="s">
        <v>160</v>
      </c>
      <c r="D5" s="36" t="s">
        <v>161</v>
      </c>
      <c r="E5" s="36" t="s">
        <v>17</v>
      </c>
      <c r="F5" s="36" t="s">
        <v>18</v>
      </c>
      <c r="G5" s="36" t="s">
        <v>162</v>
      </c>
      <c r="H5" s="37" t="s">
        <v>0</v>
      </c>
      <c r="I5" s="37" t="s">
        <v>15</v>
      </c>
      <c r="J5" s="37" t="s">
        <v>1</v>
      </c>
      <c r="K5" s="37" t="s">
        <v>2</v>
      </c>
      <c r="L5" s="37" t="s">
        <v>3</v>
      </c>
      <c r="M5" s="38" t="s">
        <v>4</v>
      </c>
      <c r="N5" s="37" t="s">
        <v>5</v>
      </c>
      <c r="O5" s="39" t="s">
        <v>19</v>
      </c>
      <c r="P5" s="40" t="s">
        <v>21</v>
      </c>
      <c r="Q5" s="37" t="s">
        <v>6</v>
      </c>
      <c r="R5" s="37" t="s">
        <v>23</v>
      </c>
      <c r="S5" s="37" t="s">
        <v>7</v>
      </c>
      <c r="T5" s="41" t="s">
        <v>22</v>
      </c>
      <c r="U5" s="37" t="s">
        <v>46</v>
      </c>
    </row>
    <row r="6" spans="1:23" ht="20.100000000000001" customHeight="1" x14ac:dyDescent="0.15">
      <c r="A6" s="22"/>
      <c r="B6" s="44">
        <f t="shared" ref="B6:B32" si="0">ROW()-5</f>
        <v>1</v>
      </c>
      <c r="C6" s="21" t="str">
        <f>IFERROR(INDEX(リスト!$B$3:$D$50,MATCH($I$2,リスト!$B$3:$B$50,0),2),"")</f>
        <v/>
      </c>
      <c r="D6" s="21" t="str">
        <f>IFERROR(INDEX(リスト!$B$3:$D$50,MATCH($I$2,リスト!$B$3:$B$50,0),3),"")</f>
        <v/>
      </c>
      <c r="E6" s="21" t="str">
        <f t="shared" ref="E6:E32" si="1">$N$2</f>
        <v>少年男女</v>
      </c>
      <c r="F6" s="21" t="str">
        <f t="shared" ref="F6:F32" si="2">$N$3</f>
        <v>育成</v>
      </c>
      <c r="G6" s="21">
        <f t="shared" ref="G6:G32" si="3">$I$3</f>
        <v>0</v>
      </c>
      <c r="H6" s="19"/>
      <c r="I6" s="19"/>
      <c r="J6" s="19"/>
      <c r="K6" s="23"/>
      <c r="L6" s="24"/>
      <c r="M6" s="25"/>
      <c r="N6" s="26"/>
      <c r="O6" s="27"/>
      <c r="P6" s="28"/>
      <c r="Q6" s="19"/>
      <c r="R6" s="29"/>
      <c r="S6" s="29"/>
      <c r="T6" s="20"/>
      <c r="U6" s="43"/>
      <c r="W6"/>
    </row>
    <row r="7" spans="1:23" ht="20.100000000000001" customHeight="1" x14ac:dyDescent="0.15">
      <c r="A7" s="22"/>
      <c r="B7" s="21">
        <f t="shared" si="0"/>
        <v>2</v>
      </c>
      <c r="C7" s="21" t="str">
        <f>IFERROR(INDEX(リスト!$B$3:$D$50,MATCH($I$2,リスト!$B$3:$B$50,0),2),"")</f>
        <v/>
      </c>
      <c r="D7" s="21" t="str">
        <f>IFERROR(INDEX(リスト!$B$3:$D$50,MATCH($I$2,リスト!$B$3:$B$50,0),3),"")</f>
        <v/>
      </c>
      <c r="E7" s="21" t="str">
        <f t="shared" si="1"/>
        <v>少年男女</v>
      </c>
      <c r="F7" s="21" t="str">
        <f t="shared" si="2"/>
        <v>育成</v>
      </c>
      <c r="G7" s="21">
        <f t="shared" si="3"/>
        <v>0</v>
      </c>
      <c r="H7" s="19"/>
      <c r="I7" s="19"/>
      <c r="J7" s="19"/>
      <c r="K7" s="23"/>
      <c r="L7" s="24"/>
      <c r="M7" s="25"/>
      <c r="N7" s="26"/>
      <c r="O7" s="27"/>
      <c r="P7" s="28"/>
      <c r="Q7" s="19"/>
      <c r="R7" s="29"/>
      <c r="S7" s="29"/>
      <c r="T7" s="20"/>
      <c r="U7" s="43"/>
      <c r="W7"/>
    </row>
    <row r="8" spans="1:23" ht="20.100000000000001" customHeight="1" x14ac:dyDescent="0.15">
      <c r="A8" s="22"/>
      <c r="B8" s="21">
        <f t="shared" si="0"/>
        <v>3</v>
      </c>
      <c r="C8" s="21" t="str">
        <f>IFERROR(INDEX(リスト!$B$3:$D$50,MATCH($I$2,リスト!$B$3:$B$50,0),2),"")</f>
        <v/>
      </c>
      <c r="D8" s="21" t="str">
        <f>IFERROR(INDEX(リスト!$B$3:$D$50,MATCH($I$2,リスト!$B$3:$B$50,0),3),"")</f>
        <v/>
      </c>
      <c r="E8" s="21" t="str">
        <f t="shared" si="1"/>
        <v>少年男女</v>
      </c>
      <c r="F8" s="21" t="str">
        <f t="shared" si="2"/>
        <v>育成</v>
      </c>
      <c r="G8" s="21">
        <f t="shared" si="3"/>
        <v>0</v>
      </c>
      <c r="H8" s="19"/>
      <c r="I8" s="19"/>
      <c r="J8" s="19"/>
      <c r="K8" s="23"/>
      <c r="L8" s="24"/>
      <c r="M8" s="25"/>
      <c r="N8" s="26"/>
      <c r="O8" s="27"/>
      <c r="P8" s="28"/>
      <c r="Q8" s="19"/>
      <c r="R8" s="29"/>
      <c r="S8" s="29"/>
      <c r="T8" s="20"/>
      <c r="U8" s="43"/>
      <c r="W8"/>
    </row>
    <row r="9" spans="1:23" ht="20.100000000000001" customHeight="1" x14ac:dyDescent="0.15">
      <c r="A9" s="22"/>
      <c r="B9" s="21">
        <f t="shared" si="0"/>
        <v>4</v>
      </c>
      <c r="C9" s="21" t="str">
        <f>IFERROR(INDEX(リスト!$B$3:$D$50,MATCH($I$2,リスト!$B$3:$B$50,0),2),"")</f>
        <v/>
      </c>
      <c r="D9" s="21" t="str">
        <f>IFERROR(INDEX(リスト!$B$3:$D$50,MATCH($I$2,リスト!$B$3:$B$50,0),3),"")</f>
        <v/>
      </c>
      <c r="E9" s="21" t="str">
        <f t="shared" si="1"/>
        <v>少年男女</v>
      </c>
      <c r="F9" s="21" t="str">
        <f t="shared" si="2"/>
        <v>育成</v>
      </c>
      <c r="G9" s="21">
        <f t="shared" si="3"/>
        <v>0</v>
      </c>
      <c r="H9" s="19"/>
      <c r="I9" s="19"/>
      <c r="J9" s="19"/>
      <c r="K9" s="23"/>
      <c r="L9" s="24"/>
      <c r="M9" s="25"/>
      <c r="N9" s="26"/>
      <c r="O9" s="27"/>
      <c r="P9" s="28"/>
      <c r="Q9" s="19"/>
      <c r="R9" s="29"/>
      <c r="S9" s="29"/>
      <c r="T9" s="20"/>
      <c r="U9" s="43"/>
      <c r="W9"/>
    </row>
    <row r="10" spans="1:23" ht="20.100000000000001" customHeight="1" x14ac:dyDescent="0.15">
      <c r="A10" s="22"/>
      <c r="B10" s="21">
        <f t="shared" si="0"/>
        <v>5</v>
      </c>
      <c r="C10" s="21" t="str">
        <f>IFERROR(INDEX(リスト!$B$3:$D$50,MATCH($I$2,リスト!$B$3:$B$50,0),2),"")</f>
        <v/>
      </c>
      <c r="D10" s="21" t="str">
        <f>IFERROR(INDEX(リスト!$B$3:$D$50,MATCH($I$2,リスト!$B$3:$B$50,0),3),"")</f>
        <v/>
      </c>
      <c r="E10" s="21" t="str">
        <f t="shared" si="1"/>
        <v>少年男女</v>
      </c>
      <c r="F10" s="21" t="str">
        <f t="shared" si="2"/>
        <v>育成</v>
      </c>
      <c r="G10" s="21">
        <f t="shared" si="3"/>
        <v>0</v>
      </c>
      <c r="H10" s="19"/>
      <c r="I10" s="19"/>
      <c r="J10" s="19"/>
      <c r="K10" s="23"/>
      <c r="L10" s="24"/>
      <c r="M10" s="25"/>
      <c r="N10" s="26"/>
      <c r="O10" s="27"/>
      <c r="P10" s="28"/>
      <c r="Q10" s="19"/>
      <c r="R10" s="29"/>
      <c r="S10" s="29"/>
      <c r="T10" s="20"/>
      <c r="U10" s="43"/>
      <c r="W10"/>
    </row>
    <row r="11" spans="1:23" ht="20.100000000000001" customHeight="1" x14ac:dyDescent="0.15">
      <c r="A11" s="22"/>
      <c r="B11" s="21">
        <f t="shared" si="0"/>
        <v>6</v>
      </c>
      <c r="C11" s="21" t="str">
        <f>IFERROR(INDEX(リスト!$B$3:$D$50,MATCH($I$2,リスト!$B$3:$B$50,0),2),"")</f>
        <v/>
      </c>
      <c r="D11" s="21" t="str">
        <f>IFERROR(INDEX(リスト!$B$3:$D$50,MATCH($I$2,リスト!$B$3:$B$50,0),3),"")</f>
        <v/>
      </c>
      <c r="E11" s="21" t="str">
        <f t="shared" si="1"/>
        <v>少年男女</v>
      </c>
      <c r="F11" s="21" t="str">
        <f t="shared" si="2"/>
        <v>育成</v>
      </c>
      <c r="G11" s="21">
        <f t="shared" si="3"/>
        <v>0</v>
      </c>
      <c r="H11" s="19"/>
      <c r="I11" s="19"/>
      <c r="J11" s="19"/>
      <c r="K11" s="23"/>
      <c r="L11" s="24"/>
      <c r="M11" s="25"/>
      <c r="N11" s="26"/>
      <c r="O11" s="27"/>
      <c r="P11" s="28"/>
      <c r="Q11" s="19"/>
      <c r="R11" s="29"/>
      <c r="S11" s="29"/>
      <c r="T11" s="20"/>
      <c r="U11" s="43"/>
      <c r="W11"/>
    </row>
    <row r="12" spans="1:23" ht="20.100000000000001" customHeight="1" x14ac:dyDescent="0.15">
      <c r="A12" s="22"/>
      <c r="B12" s="21">
        <f t="shared" si="0"/>
        <v>7</v>
      </c>
      <c r="C12" s="21" t="str">
        <f>IFERROR(INDEX(リスト!$B$3:$D$50,MATCH($I$2,リスト!$B$3:$B$50,0),2),"")</f>
        <v/>
      </c>
      <c r="D12" s="21" t="str">
        <f>IFERROR(INDEX(リスト!$B$3:$D$50,MATCH($I$2,リスト!$B$3:$B$50,0),3),"")</f>
        <v/>
      </c>
      <c r="E12" s="21" t="str">
        <f t="shared" si="1"/>
        <v>少年男女</v>
      </c>
      <c r="F12" s="21" t="str">
        <f t="shared" si="2"/>
        <v>育成</v>
      </c>
      <c r="G12" s="21">
        <f t="shared" si="3"/>
        <v>0</v>
      </c>
      <c r="H12" s="19"/>
      <c r="I12" s="19"/>
      <c r="J12" s="19"/>
      <c r="K12" s="23"/>
      <c r="L12" s="24"/>
      <c r="M12" s="25"/>
      <c r="N12" s="26"/>
      <c r="O12" s="27"/>
      <c r="P12" s="28"/>
      <c r="Q12" s="19"/>
      <c r="R12" s="29"/>
      <c r="S12" s="29"/>
      <c r="T12" s="20"/>
      <c r="U12" s="43"/>
      <c r="W12"/>
    </row>
    <row r="13" spans="1:23" ht="20.100000000000001" customHeight="1" x14ac:dyDescent="0.15">
      <c r="A13" s="22"/>
      <c r="B13" s="21">
        <f t="shared" si="0"/>
        <v>8</v>
      </c>
      <c r="C13" s="21" t="str">
        <f>IFERROR(INDEX(リスト!$B$3:$D$50,MATCH($I$2,リスト!$B$3:$B$50,0),2),"")</f>
        <v/>
      </c>
      <c r="D13" s="21" t="str">
        <f>IFERROR(INDEX(リスト!$B$3:$D$50,MATCH($I$2,リスト!$B$3:$B$50,0),3),"")</f>
        <v/>
      </c>
      <c r="E13" s="21" t="str">
        <f t="shared" si="1"/>
        <v>少年男女</v>
      </c>
      <c r="F13" s="21" t="str">
        <f t="shared" si="2"/>
        <v>育成</v>
      </c>
      <c r="G13" s="21">
        <f t="shared" si="3"/>
        <v>0</v>
      </c>
      <c r="H13" s="19"/>
      <c r="I13" s="19"/>
      <c r="J13" s="19"/>
      <c r="K13" s="23"/>
      <c r="L13" s="24"/>
      <c r="M13" s="25"/>
      <c r="N13" s="26"/>
      <c r="O13" s="27"/>
      <c r="P13" s="28"/>
      <c r="Q13" s="19"/>
      <c r="R13" s="29"/>
      <c r="S13" s="29"/>
      <c r="T13" s="20"/>
      <c r="U13" s="43"/>
      <c r="W13"/>
    </row>
    <row r="14" spans="1:23" ht="20.100000000000001" customHeight="1" x14ac:dyDescent="0.15">
      <c r="A14" s="22"/>
      <c r="B14" s="21">
        <f t="shared" si="0"/>
        <v>9</v>
      </c>
      <c r="C14" s="21" t="str">
        <f>IFERROR(INDEX(リスト!$B$3:$D$50,MATCH($I$2,リスト!$B$3:$B$50,0),2),"")</f>
        <v/>
      </c>
      <c r="D14" s="21" t="str">
        <f>IFERROR(INDEX(リスト!$B$3:$D$50,MATCH($I$2,リスト!$B$3:$B$50,0),3),"")</f>
        <v/>
      </c>
      <c r="E14" s="21" t="str">
        <f t="shared" si="1"/>
        <v>少年男女</v>
      </c>
      <c r="F14" s="21" t="str">
        <f t="shared" si="2"/>
        <v>育成</v>
      </c>
      <c r="G14" s="21">
        <f t="shared" si="3"/>
        <v>0</v>
      </c>
      <c r="H14" s="19"/>
      <c r="I14" s="19"/>
      <c r="J14" s="19"/>
      <c r="K14" s="23"/>
      <c r="L14" s="24"/>
      <c r="M14" s="25"/>
      <c r="N14" s="26"/>
      <c r="O14" s="27"/>
      <c r="P14" s="28"/>
      <c r="Q14" s="19"/>
      <c r="R14" s="29"/>
      <c r="S14" s="29"/>
      <c r="T14" s="20"/>
      <c r="U14" s="43"/>
      <c r="W14"/>
    </row>
    <row r="15" spans="1:23" ht="20.100000000000001" customHeight="1" x14ac:dyDescent="0.15">
      <c r="A15" s="22"/>
      <c r="B15" s="21">
        <f t="shared" si="0"/>
        <v>10</v>
      </c>
      <c r="C15" s="21" t="str">
        <f>IFERROR(INDEX(リスト!$B$3:$D$50,MATCH($I$2,リスト!$B$3:$B$50,0),2),"")</f>
        <v/>
      </c>
      <c r="D15" s="21" t="str">
        <f>IFERROR(INDEX(リスト!$B$3:$D$50,MATCH($I$2,リスト!$B$3:$B$50,0),3),"")</f>
        <v/>
      </c>
      <c r="E15" s="21" t="str">
        <f t="shared" si="1"/>
        <v>少年男女</v>
      </c>
      <c r="F15" s="21" t="str">
        <f t="shared" si="2"/>
        <v>育成</v>
      </c>
      <c r="G15" s="21">
        <f t="shared" si="3"/>
        <v>0</v>
      </c>
      <c r="H15" s="19"/>
      <c r="I15" s="19"/>
      <c r="J15" s="19"/>
      <c r="K15" s="23"/>
      <c r="L15" s="24"/>
      <c r="M15" s="25"/>
      <c r="N15" s="26"/>
      <c r="O15" s="27"/>
      <c r="P15" s="28"/>
      <c r="Q15" s="19"/>
      <c r="R15" s="29"/>
      <c r="S15" s="29"/>
      <c r="T15" s="20"/>
      <c r="U15" s="43"/>
      <c r="W15"/>
    </row>
    <row r="16" spans="1:23" ht="20.100000000000001" customHeight="1" x14ac:dyDescent="0.15">
      <c r="A16" s="22"/>
      <c r="B16" s="21">
        <f t="shared" si="0"/>
        <v>11</v>
      </c>
      <c r="C16" s="21" t="str">
        <f>IFERROR(INDEX(リスト!$B$3:$D$50,MATCH($I$2,リスト!$B$3:$B$50,0),2),"")</f>
        <v/>
      </c>
      <c r="D16" s="21" t="str">
        <f>IFERROR(INDEX(リスト!$B$3:$D$50,MATCH($I$2,リスト!$B$3:$B$50,0),3),"")</f>
        <v/>
      </c>
      <c r="E16" s="21" t="str">
        <f t="shared" si="1"/>
        <v>少年男女</v>
      </c>
      <c r="F16" s="21" t="str">
        <f t="shared" si="2"/>
        <v>育成</v>
      </c>
      <c r="G16" s="21">
        <f t="shared" si="3"/>
        <v>0</v>
      </c>
      <c r="H16" s="19"/>
      <c r="I16" s="19"/>
      <c r="J16" s="19"/>
      <c r="K16" s="23"/>
      <c r="L16" s="24"/>
      <c r="M16" s="25"/>
      <c r="N16" s="26"/>
      <c r="O16" s="27"/>
      <c r="P16" s="28"/>
      <c r="Q16" s="19"/>
      <c r="R16" s="29"/>
      <c r="S16" s="29"/>
      <c r="T16" s="20"/>
      <c r="U16" s="43"/>
    </row>
    <row r="17" spans="1:21" ht="20.100000000000001" customHeight="1" x14ac:dyDescent="0.15">
      <c r="A17" s="22"/>
      <c r="B17" s="21">
        <f t="shared" si="0"/>
        <v>12</v>
      </c>
      <c r="C17" s="21" t="str">
        <f>IFERROR(INDEX(リスト!$B$3:$D$50,MATCH($I$2,リスト!$B$3:$B$50,0),2),"")</f>
        <v/>
      </c>
      <c r="D17" s="21" t="str">
        <f>IFERROR(INDEX(リスト!$B$3:$D$50,MATCH($I$2,リスト!$B$3:$B$50,0),3),"")</f>
        <v/>
      </c>
      <c r="E17" s="21" t="str">
        <f t="shared" si="1"/>
        <v>少年男女</v>
      </c>
      <c r="F17" s="21" t="str">
        <f t="shared" si="2"/>
        <v>育成</v>
      </c>
      <c r="G17" s="21">
        <f t="shared" si="3"/>
        <v>0</v>
      </c>
      <c r="H17" s="19"/>
      <c r="I17" s="19"/>
      <c r="J17" s="19"/>
      <c r="K17" s="23"/>
      <c r="L17" s="24"/>
      <c r="M17" s="25"/>
      <c r="N17" s="26"/>
      <c r="O17" s="27"/>
      <c r="P17" s="28"/>
      <c r="Q17" s="19"/>
      <c r="R17" s="29"/>
      <c r="S17" s="29"/>
      <c r="T17" s="20"/>
      <c r="U17" s="43"/>
    </row>
    <row r="18" spans="1:21" ht="20.100000000000001" customHeight="1" x14ac:dyDescent="0.15">
      <c r="A18" s="22"/>
      <c r="B18" s="21">
        <f t="shared" si="0"/>
        <v>13</v>
      </c>
      <c r="C18" s="21" t="str">
        <f>IFERROR(INDEX(リスト!$B$3:$D$50,MATCH($I$2,リスト!$B$3:$B$50,0),2),"")</f>
        <v/>
      </c>
      <c r="D18" s="21" t="str">
        <f>IFERROR(INDEX(リスト!$B$3:$D$50,MATCH($I$2,リスト!$B$3:$B$50,0),3),"")</f>
        <v/>
      </c>
      <c r="E18" s="21" t="str">
        <f t="shared" si="1"/>
        <v>少年男女</v>
      </c>
      <c r="F18" s="21" t="str">
        <f t="shared" si="2"/>
        <v>育成</v>
      </c>
      <c r="G18" s="21">
        <f t="shared" si="3"/>
        <v>0</v>
      </c>
      <c r="H18" s="19"/>
      <c r="I18" s="19"/>
      <c r="J18" s="19"/>
      <c r="K18" s="23"/>
      <c r="L18" s="24"/>
      <c r="M18" s="25"/>
      <c r="N18" s="26"/>
      <c r="O18" s="27"/>
      <c r="P18" s="28"/>
      <c r="Q18" s="19"/>
      <c r="R18" s="29"/>
      <c r="S18" s="29"/>
      <c r="T18" s="20"/>
      <c r="U18" s="43"/>
    </row>
    <row r="19" spans="1:21" ht="20.100000000000001" customHeight="1" x14ac:dyDescent="0.15">
      <c r="A19" s="22"/>
      <c r="B19" s="21">
        <f t="shared" si="0"/>
        <v>14</v>
      </c>
      <c r="C19" s="21" t="str">
        <f>IFERROR(INDEX(リスト!$B$3:$D$50,MATCH($I$2,リスト!$B$3:$B$50,0),2),"")</f>
        <v/>
      </c>
      <c r="D19" s="21" t="str">
        <f>IFERROR(INDEX(リスト!$B$3:$D$50,MATCH($I$2,リスト!$B$3:$B$50,0),3),"")</f>
        <v/>
      </c>
      <c r="E19" s="21" t="str">
        <f t="shared" si="1"/>
        <v>少年男女</v>
      </c>
      <c r="F19" s="21" t="str">
        <f t="shared" si="2"/>
        <v>育成</v>
      </c>
      <c r="G19" s="21">
        <f t="shared" si="3"/>
        <v>0</v>
      </c>
      <c r="H19" s="19"/>
      <c r="I19" s="19"/>
      <c r="J19" s="19"/>
      <c r="K19" s="23"/>
      <c r="L19" s="24"/>
      <c r="M19" s="25"/>
      <c r="N19" s="26"/>
      <c r="O19" s="27"/>
      <c r="P19" s="28"/>
      <c r="Q19" s="19"/>
      <c r="R19" s="29"/>
      <c r="S19" s="29"/>
      <c r="T19" s="20"/>
      <c r="U19" s="43"/>
    </row>
    <row r="20" spans="1:21" ht="20.100000000000001" customHeight="1" x14ac:dyDescent="0.15">
      <c r="A20" s="22"/>
      <c r="B20" s="21">
        <f t="shared" si="0"/>
        <v>15</v>
      </c>
      <c r="C20" s="21" t="str">
        <f>IFERROR(INDEX(リスト!$B$3:$D$50,MATCH($I$2,リスト!$B$3:$B$50,0),2),"")</f>
        <v/>
      </c>
      <c r="D20" s="21" t="str">
        <f>IFERROR(INDEX(リスト!$B$3:$D$50,MATCH($I$2,リスト!$B$3:$B$50,0),3),"")</f>
        <v/>
      </c>
      <c r="E20" s="21" t="str">
        <f t="shared" si="1"/>
        <v>少年男女</v>
      </c>
      <c r="F20" s="21" t="str">
        <f t="shared" si="2"/>
        <v>育成</v>
      </c>
      <c r="G20" s="21">
        <f t="shared" si="3"/>
        <v>0</v>
      </c>
      <c r="H20" s="19"/>
      <c r="I20" s="19"/>
      <c r="J20" s="19"/>
      <c r="K20" s="23"/>
      <c r="L20" s="24"/>
      <c r="M20" s="25"/>
      <c r="N20" s="26"/>
      <c r="O20" s="27"/>
      <c r="P20" s="28"/>
      <c r="Q20" s="19"/>
      <c r="R20" s="29"/>
      <c r="S20" s="29"/>
      <c r="T20" s="20"/>
      <c r="U20" s="43"/>
    </row>
    <row r="21" spans="1:21" ht="20.100000000000001" customHeight="1" x14ac:dyDescent="0.15">
      <c r="A21" s="22"/>
      <c r="B21" s="21">
        <f t="shared" si="0"/>
        <v>16</v>
      </c>
      <c r="C21" s="21" t="str">
        <f>IFERROR(INDEX(リスト!$B$3:$D$50,MATCH($I$2,リスト!$B$3:$B$50,0),2),"")</f>
        <v/>
      </c>
      <c r="D21" s="21" t="str">
        <f>IFERROR(INDEX(リスト!$B$3:$D$50,MATCH($I$2,リスト!$B$3:$B$50,0),3),"")</f>
        <v/>
      </c>
      <c r="E21" s="21" t="str">
        <f t="shared" si="1"/>
        <v>少年男女</v>
      </c>
      <c r="F21" s="21" t="str">
        <f t="shared" si="2"/>
        <v>育成</v>
      </c>
      <c r="G21" s="21">
        <f t="shared" si="3"/>
        <v>0</v>
      </c>
      <c r="H21" s="19"/>
      <c r="I21" s="19"/>
      <c r="J21" s="19"/>
      <c r="K21" s="23"/>
      <c r="L21" s="24"/>
      <c r="M21" s="25"/>
      <c r="N21" s="26"/>
      <c r="O21" s="27"/>
      <c r="P21" s="28"/>
      <c r="Q21" s="19"/>
      <c r="R21" s="29"/>
      <c r="S21" s="29"/>
      <c r="T21" s="20"/>
      <c r="U21" s="43"/>
    </row>
    <row r="22" spans="1:21" ht="20.100000000000001" customHeight="1" x14ac:dyDescent="0.15">
      <c r="A22" s="22"/>
      <c r="B22" s="21">
        <f t="shared" si="0"/>
        <v>17</v>
      </c>
      <c r="C22" s="21" t="str">
        <f>IFERROR(INDEX(リスト!$B$3:$D$50,MATCH($I$2,リスト!$B$3:$B$50,0),2),"")</f>
        <v/>
      </c>
      <c r="D22" s="21" t="str">
        <f>IFERROR(INDEX(リスト!$B$3:$D$50,MATCH($I$2,リスト!$B$3:$B$50,0),3),"")</f>
        <v/>
      </c>
      <c r="E22" s="21" t="str">
        <f t="shared" si="1"/>
        <v>少年男女</v>
      </c>
      <c r="F22" s="21" t="str">
        <f t="shared" si="2"/>
        <v>育成</v>
      </c>
      <c r="G22" s="21">
        <f t="shared" si="3"/>
        <v>0</v>
      </c>
      <c r="H22" s="19"/>
      <c r="I22" s="19"/>
      <c r="J22" s="19"/>
      <c r="K22" s="23"/>
      <c r="L22" s="24"/>
      <c r="M22" s="25"/>
      <c r="N22" s="26"/>
      <c r="O22" s="27"/>
      <c r="P22" s="28"/>
      <c r="Q22" s="19"/>
      <c r="R22" s="29"/>
      <c r="S22" s="29"/>
      <c r="T22" s="20"/>
      <c r="U22" s="43"/>
    </row>
    <row r="23" spans="1:21" ht="20.100000000000001" customHeight="1" x14ac:dyDescent="0.15">
      <c r="A23" s="22"/>
      <c r="B23" s="21">
        <f t="shared" si="0"/>
        <v>18</v>
      </c>
      <c r="C23" s="21" t="str">
        <f>IFERROR(INDEX(リスト!$B$3:$D$50,MATCH($I$2,リスト!$B$3:$B$50,0),2),"")</f>
        <v/>
      </c>
      <c r="D23" s="21" t="str">
        <f>IFERROR(INDEX(リスト!$B$3:$D$50,MATCH($I$2,リスト!$B$3:$B$50,0),3),"")</f>
        <v/>
      </c>
      <c r="E23" s="21" t="str">
        <f t="shared" si="1"/>
        <v>少年男女</v>
      </c>
      <c r="F23" s="21" t="str">
        <f t="shared" si="2"/>
        <v>育成</v>
      </c>
      <c r="G23" s="21">
        <f t="shared" si="3"/>
        <v>0</v>
      </c>
      <c r="H23" s="19"/>
      <c r="I23" s="19"/>
      <c r="J23" s="19"/>
      <c r="K23" s="23"/>
      <c r="L23" s="24"/>
      <c r="M23" s="25"/>
      <c r="N23" s="26"/>
      <c r="O23" s="27"/>
      <c r="P23" s="28"/>
      <c r="Q23" s="19"/>
      <c r="R23" s="29"/>
      <c r="S23" s="29"/>
      <c r="T23" s="20"/>
      <c r="U23" s="43"/>
    </row>
    <row r="24" spans="1:21" ht="20.100000000000001" customHeight="1" x14ac:dyDescent="0.15">
      <c r="A24" s="22"/>
      <c r="B24" s="21">
        <f t="shared" si="0"/>
        <v>19</v>
      </c>
      <c r="C24" s="21" t="str">
        <f>IFERROR(INDEX(リスト!$B$3:$D$50,MATCH($I$2,リスト!$B$3:$B$50,0),2),"")</f>
        <v/>
      </c>
      <c r="D24" s="21" t="str">
        <f>IFERROR(INDEX(リスト!$B$3:$D$50,MATCH($I$2,リスト!$B$3:$B$50,0),3),"")</f>
        <v/>
      </c>
      <c r="E24" s="21" t="str">
        <f t="shared" si="1"/>
        <v>少年男女</v>
      </c>
      <c r="F24" s="21" t="str">
        <f t="shared" si="2"/>
        <v>育成</v>
      </c>
      <c r="G24" s="21">
        <f t="shared" si="3"/>
        <v>0</v>
      </c>
      <c r="H24" s="19"/>
      <c r="I24" s="19"/>
      <c r="J24" s="19"/>
      <c r="K24" s="23"/>
      <c r="L24" s="24"/>
      <c r="M24" s="25"/>
      <c r="N24" s="26"/>
      <c r="O24" s="27"/>
      <c r="P24" s="28"/>
      <c r="Q24" s="19"/>
      <c r="R24" s="29"/>
      <c r="S24" s="29"/>
      <c r="T24" s="20"/>
      <c r="U24" s="43"/>
    </row>
    <row r="25" spans="1:21" ht="20.100000000000001" customHeight="1" x14ac:dyDescent="0.15">
      <c r="A25" s="21"/>
      <c r="B25" s="21">
        <f t="shared" si="0"/>
        <v>20</v>
      </c>
      <c r="C25" s="21" t="str">
        <f>IFERROR(INDEX(リスト!$B$3:$D$50,MATCH($I$2,リスト!$B$3:$B$50,0),2),"")</f>
        <v/>
      </c>
      <c r="D25" s="21" t="str">
        <f>IFERROR(INDEX(リスト!$B$3:$D$50,MATCH($I$2,リスト!$B$3:$B$50,0),3),"")</f>
        <v/>
      </c>
      <c r="E25" s="21" t="str">
        <f t="shared" si="1"/>
        <v>少年男女</v>
      </c>
      <c r="F25" s="21" t="str">
        <f t="shared" si="2"/>
        <v>育成</v>
      </c>
      <c r="G25" s="21">
        <f t="shared" si="3"/>
        <v>0</v>
      </c>
      <c r="H25" s="19"/>
      <c r="I25" s="19"/>
      <c r="J25" s="19"/>
      <c r="K25" s="23"/>
      <c r="L25" s="24"/>
      <c r="M25" s="25"/>
      <c r="N25" s="26"/>
      <c r="O25" s="27"/>
      <c r="P25" s="28"/>
      <c r="Q25" s="19"/>
      <c r="R25" s="29"/>
      <c r="S25" s="29"/>
      <c r="T25" s="20"/>
      <c r="U25" s="43"/>
    </row>
    <row r="26" spans="1:21" ht="20.100000000000001" customHeight="1" x14ac:dyDescent="0.15">
      <c r="B26" s="21">
        <f t="shared" si="0"/>
        <v>21</v>
      </c>
      <c r="C26" s="21" t="str">
        <f>IFERROR(INDEX(リスト!$B$3:$D$50,MATCH($I$2,リスト!$B$3:$B$50,0),2),"")</f>
        <v/>
      </c>
      <c r="D26" s="21" t="str">
        <f>IFERROR(INDEX(リスト!$B$3:$D$50,MATCH($I$2,リスト!$B$3:$B$50,0),3),"")</f>
        <v/>
      </c>
      <c r="E26" s="21" t="str">
        <f t="shared" si="1"/>
        <v>少年男女</v>
      </c>
      <c r="F26" s="21" t="str">
        <f t="shared" si="2"/>
        <v>育成</v>
      </c>
      <c r="G26" s="21">
        <f t="shared" si="3"/>
        <v>0</v>
      </c>
      <c r="H26" s="19"/>
      <c r="I26" s="19"/>
      <c r="J26" s="19"/>
      <c r="K26" s="23"/>
      <c r="L26" s="24"/>
      <c r="M26" s="25"/>
      <c r="N26" s="26"/>
      <c r="O26" s="27"/>
      <c r="P26" s="28"/>
      <c r="Q26" s="19"/>
      <c r="R26" s="29"/>
      <c r="S26" s="29"/>
      <c r="T26" s="20"/>
      <c r="U26" s="43"/>
    </row>
    <row r="27" spans="1:21" ht="20.100000000000001" customHeight="1" x14ac:dyDescent="0.15">
      <c r="B27" s="21">
        <f t="shared" si="0"/>
        <v>22</v>
      </c>
      <c r="C27" s="21" t="str">
        <f>IFERROR(INDEX(リスト!$B$3:$D$50,MATCH($I$2,リスト!$B$3:$B$50,0),2),"")</f>
        <v/>
      </c>
      <c r="D27" s="21" t="str">
        <f>IFERROR(INDEX(リスト!$B$3:$D$50,MATCH($I$2,リスト!$B$3:$B$50,0),3),"")</f>
        <v/>
      </c>
      <c r="E27" s="21" t="str">
        <f t="shared" si="1"/>
        <v>少年男女</v>
      </c>
      <c r="F27" s="21" t="str">
        <f t="shared" si="2"/>
        <v>育成</v>
      </c>
      <c r="G27" s="21">
        <f t="shared" si="3"/>
        <v>0</v>
      </c>
      <c r="H27" s="19"/>
      <c r="I27" s="19"/>
      <c r="J27" s="19"/>
      <c r="K27" s="23"/>
      <c r="L27" s="24"/>
      <c r="M27" s="25"/>
      <c r="N27" s="26"/>
      <c r="O27" s="27"/>
      <c r="P27" s="28"/>
      <c r="Q27" s="19"/>
      <c r="R27" s="29"/>
      <c r="S27" s="29"/>
      <c r="T27" s="20"/>
      <c r="U27" s="43"/>
    </row>
    <row r="28" spans="1:21" ht="20.100000000000001" customHeight="1" x14ac:dyDescent="0.15">
      <c r="B28" s="21">
        <f t="shared" si="0"/>
        <v>23</v>
      </c>
      <c r="C28" s="21" t="str">
        <f>IFERROR(INDEX(リスト!$B$3:$D$50,MATCH($I$2,リスト!$B$3:$B$50,0),2),"")</f>
        <v/>
      </c>
      <c r="D28" s="21" t="str">
        <f>IFERROR(INDEX(リスト!$B$3:$D$50,MATCH($I$2,リスト!$B$3:$B$50,0),3),"")</f>
        <v/>
      </c>
      <c r="E28" s="21" t="str">
        <f t="shared" si="1"/>
        <v>少年男女</v>
      </c>
      <c r="F28" s="21" t="str">
        <f t="shared" si="2"/>
        <v>育成</v>
      </c>
      <c r="G28" s="21">
        <f t="shared" si="3"/>
        <v>0</v>
      </c>
      <c r="H28" s="19"/>
      <c r="I28" s="19"/>
      <c r="J28" s="19"/>
      <c r="K28" s="23"/>
      <c r="L28" s="24"/>
      <c r="M28" s="25"/>
      <c r="N28" s="26"/>
      <c r="O28" s="27"/>
      <c r="P28" s="28"/>
      <c r="Q28" s="19"/>
      <c r="R28" s="29"/>
      <c r="S28" s="29"/>
      <c r="T28" s="20"/>
      <c r="U28" s="43"/>
    </row>
    <row r="29" spans="1:21" ht="20.100000000000001" customHeight="1" x14ac:dyDescent="0.15">
      <c r="B29" s="21">
        <f t="shared" si="0"/>
        <v>24</v>
      </c>
      <c r="C29" s="21" t="str">
        <f>IFERROR(INDEX(リスト!$B$3:$D$50,MATCH($I$2,リスト!$B$3:$B$50,0),2),"")</f>
        <v/>
      </c>
      <c r="D29" s="21" t="str">
        <f>IFERROR(INDEX(リスト!$B$3:$D$50,MATCH($I$2,リスト!$B$3:$B$50,0),3),"")</f>
        <v/>
      </c>
      <c r="E29" s="21" t="str">
        <f t="shared" si="1"/>
        <v>少年男女</v>
      </c>
      <c r="F29" s="21" t="str">
        <f t="shared" si="2"/>
        <v>育成</v>
      </c>
      <c r="G29" s="21">
        <f t="shared" si="3"/>
        <v>0</v>
      </c>
      <c r="H29" s="19"/>
      <c r="I29" s="19"/>
      <c r="J29" s="19"/>
      <c r="K29" s="23"/>
      <c r="L29" s="24"/>
      <c r="M29" s="25"/>
      <c r="N29" s="26"/>
      <c r="O29" s="27"/>
      <c r="P29" s="28"/>
      <c r="Q29" s="19"/>
      <c r="R29" s="29"/>
      <c r="S29" s="29"/>
      <c r="T29" s="20"/>
      <c r="U29" s="43"/>
    </row>
    <row r="30" spans="1:21" ht="20.100000000000001" customHeight="1" x14ac:dyDescent="0.15">
      <c r="B30" s="21">
        <f t="shared" si="0"/>
        <v>25</v>
      </c>
      <c r="C30" s="21" t="str">
        <f>IFERROR(INDEX(リスト!$B$3:$D$50,MATCH($I$2,リスト!$B$3:$B$50,0),2),"")</f>
        <v/>
      </c>
      <c r="D30" s="21" t="str">
        <f>IFERROR(INDEX(リスト!$B$3:$D$50,MATCH($I$2,リスト!$B$3:$B$50,0),3),"")</f>
        <v/>
      </c>
      <c r="E30" s="21" t="str">
        <f t="shared" si="1"/>
        <v>少年男女</v>
      </c>
      <c r="F30" s="21" t="str">
        <f t="shared" si="2"/>
        <v>育成</v>
      </c>
      <c r="G30" s="21">
        <f t="shared" si="3"/>
        <v>0</v>
      </c>
      <c r="H30" s="19"/>
      <c r="I30" s="19"/>
      <c r="J30" s="19"/>
      <c r="K30" s="23"/>
      <c r="L30" s="24"/>
      <c r="M30" s="25"/>
      <c r="N30" s="26"/>
      <c r="O30" s="27"/>
      <c r="P30" s="28"/>
      <c r="Q30" s="19"/>
      <c r="R30" s="29"/>
      <c r="S30" s="29"/>
      <c r="T30" s="20"/>
      <c r="U30" s="43"/>
    </row>
    <row r="31" spans="1:21" ht="20.100000000000001" customHeight="1" x14ac:dyDescent="0.15">
      <c r="B31" s="21">
        <f t="shared" si="0"/>
        <v>26</v>
      </c>
      <c r="C31" s="21" t="str">
        <f>IFERROR(INDEX(リスト!$B$3:$D$50,MATCH($I$2,リスト!$B$3:$B$50,0),2),"")</f>
        <v/>
      </c>
      <c r="D31" s="21" t="str">
        <f>IFERROR(INDEX(リスト!$B$3:$D$50,MATCH($I$2,リスト!$B$3:$B$50,0),3),"")</f>
        <v/>
      </c>
      <c r="E31" s="21" t="str">
        <f t="shared" si="1"/>
        <v>少年男女</v>
      </c>
      <c r="F31" s="21" t="str">
        <f t="shared" si="2"/>
        <v>育成</v>
      </c>
      <c r="G31" s="21">
        <f t="shared" si="3"/>
        <v>0</v>
      </c>
      <c r="H31" s="19"/>
      <c r="I31" s="19"/>
      <c r="J31" s="19"/>
      <c r="K31" s="23"/>
      <c r="L31" s="24"/>
      <c r="M31" s="25"/>
      <c r="N31" s="26"/>
      <c r="O31" s="27"/>
      <c r="P31" s="28"/>
      <c r="Q31" s="19"/>
      <c r="R31" s="29"/>
      <c r="S31" s="29"/>
      <c r="T31" s="20"/>
      <c r="U31" s="43"/>
    </row>
    <row r="32" spans="1:21" ht="20.100000000000001" customHeight="1" x14ac:dyDescent="0.15">
      <c r="B32" s="21">
        <f t="shared" si="0"/>
        <v>27</v>
      </c>
      <c r="C32" s="21" t="str">
        <f>IFERROR(INDEX(リスト!$B$3:$D$50,MATCH($I$2,リスト!$B$3:$B$50,0),2),"")</f>
        <v/>
      </c>
      <c r="D32" s="21" t="str">
        <f>IFERROR(INDEX(リスト!$B$3:$D$50,MATCH($I$2,リスト!$B$3:$B$50,0),3),"")</f>
        <v/>
      </c>
      <c r="E32" s="21" t="str">
        <f t="shared" si="1"/>
        <v>少年男女</v>
      </c>
      <c r="F32" s="21" t="str">
        <f t="shared" si="2"/>
        <v>育成</v>
      </c>
      <c r="G32" s="21">
        <f t="shared" si="3"/>
        <v>0</v>
      </c>
      <c r="H32" s="19"/>
      <c r="I32" s="19"/>
      <c r="J32" s="19"/>
      <c r="K32" s="23"/>
      <c r="L32" s="24"/>
      <c r="M32" s="25"/>
      <c r="N32" s="26"/>
      <c r="O32" s="27"/>
      <c r="P32" s="28"/>
      <c r="Q32" s="19"/>
      <c r="R32" s="29"/>
      <c r="S32" s="29"/>
      <c r="T32" s="20"/>
      <c r="U32" s="43"/>
    </row>
    <row r="33" spans="2:21" ht="20.100000000000001" customHeight="1" x14ac:dyDescent="0.15">
      <c r="B33" s="21" t="s">
        <v>14</v>
      </c>
      <c r="C33" s="21"/>
      <c r="D33" s="21"/>
      <c r="E33" s="21"/>
      <c r="F33" s="21"/>
      <c r="G33" s="21"/>
      <c r="H33" s="21"/>
      <c r="I33" s="21"/>
      <c r="J33" s="21"/>
      <c r="K33" s="30"/>
      <c r="L33" s="30"/>
      <c r="M33" s="31"/>
      <c r="N33" s="30"/>
      <c r="O33" s="32"/>
      <c r="P33" s="33"/>
      <c r="Q33" s="21"/>
      <c r="R33" s="34">
        <f>SUBTOTAL(109,テーブル1278[経費])</f>
        <v>0</v>
      </c>
      <c r="S33" s="35">
        <f>SUBTOTAL(109,テーブル1278[補助金])</f>
        <v>0</v>
      </c>
      <c r="T33" s="21"/>
      <c r="U33" s="21"/>
    </row>
    <row r="34" spans="2:21" ht="20.100000000000001" customHeight="1" x14ac:dyDescent="0.15">
      <c r="B34" s="17"/>
      <c r="C34" s="17"/>
      <c r="D34" s="17"/>
      <c r="E34" s="17"/>
      <c r="F34" s="17"/>
      <c r="G34" s="17"/>
      <c r="H34" s="9"/>
      <c r="I34" s="9"/>
      <c r="J34" s="10"/>
      <c r="K34" s="5"/>
      <c r="L34" s="5"/>
      <c r="M34" s="5"/>
      <c r="N34" s="5"/>
      <c r="O34" s="5"/>
      <c r="P34" s="5"/>
      <c r="Q34" s="11"/>
      <c r="R34" s="12"/>
      <c r="S34" s="13"/>
      <c r="T34" s="8"/>
      <c r="U34" s="9"/>
    </row>
    <row r="35" spans="2:21" ht="20.100000000000001" customHeight="1" x14ac:dyDescent="0.15">
      <c r="B35" s="17"/>
      <c r="C35" s="17"/>
      <c r="D35" s="17"/>
      <c r="E35" s="17"/>
      <c r="F35" s="17"/>
      <c r="G35" s="17"/>
      <c r="H35" s="9"/>
      <c r="I35" s="9"/>
      <c r="J35" s="10"/>
      <c r="K35" s="5"/>
      <c r="L35" s="5"/>
      <c r="M35" s="5"/>
      <c r="N35" s="5"/>
      <c r="O35" s="5"/>
      <c r="P35" s="5"/>
      <c r="Q35" s="11"/>
      <c r="R35" s="12"/>
      <c r="S35" s="13"/>
      <c r="T35" s="8"/>
      <c r="U35" s="9"/>
    </row>
  </sheetData>
  <sheetProtection insertColumns="0" insertRows="0" deleteColumns="0" deleteRows="0" sort="0"/>
  <mergeCells count="6">
    <mergeCell ref="B2:H2"/>
    <mergeCell ref="I2:L2"/>
    <mergeCell ref="N2:P2"/>
    <mergeCell ref="B3:H3"/>
    <mergeCell ref="I3:L3"/>
    <mergeCell ref="N3:P3"/>
  </mergeCells>
  <phoneticPr fontId="2"/>
  <conditionalFormatting sqref="A6:A24">
    <cfRule type="notContainsErrors" dxfId="14" priority="3">
      <formula>NOT(ISERROR(A6))</formula>
    </cfRule>
  </conditionalFormatting>
  <conditionalFormatting sqref="B6:U32">
    <cfRule type="expression" dxfId="13" priority="5">
      <formula>$U6="中止"</formula>
    </cfRule>
  </conditionalFormatting>
  <conditionalFormatting sqref="H6:T32">
    <cfRule type="expression" dxfId="12" priority="2">
      <formula>OR(MOD(SUBTOTAL(3,$B$6:$B6),10)&gt;5,MOD(SUBTOTAL(3,$B$6:$B6),10)=0)=TRUE</formula>
    </cfRule>
  </conditionalFormatting>
  <conditionalFormatting sqref="I2:P3">
    <cfRule type="containsBlanks" dxfId="11" priority="4">
      <formula>LEN(TRIM(I2))=0</formula>
    </cfRule>
  </conditionalFormatting>
  <conditionalFormatting sqref="U6:U32">
    <cfRule type="expression" dxfId="10" priority="1">
      <formula>AND(OR($N$3="育成",$N$3="発掘"),$H6&lt;&gt;"")</formula>
    </cfRule>
  </conditionalFormatting>
  <dataValidations count="9">
    <dataValidation imeMode="hiragana" allowBlank="1" showInputMessage="1" showErrorMessage="1" promptTitle="場所の入力" prompt="施設名等（都道府県名）で入力_x000a_例：県立総合体育館（広島）" sqref="Q6:Q32" xr:uid="{29FE3B10-5FC4-4672-B772-776485EA793D}"/>
    <dataValidation type="whole" errorStyle="warning" allowBlank="1" showInputMessage="1" showErrorMessage="1" error="金額（数字）を入力してください。" sqref="R6:S32" xr:uid="{87C96F0B-5C0B-4C45-97B5-99C1B15B7101}">
      <formula1>0</formula1>
      <formula2>10000000</formula2>
    </dataValidation>
    <dataValidation type="whole" errorStyle="warning" allowBlank="1" showInputMessage="1" showErrorMessage="1" errorTitle="無効な値" error="数字のみを入力してください。" sqref="K6:P32" xr:uid="{F8D6C3EB-CF17-4416-B88A-EFBE35EC21FA}">
      <formula1>1</formula1>
      <formula2>999</formula2>
    </dataValidation>
    <dataValidation type="list" allowBlank="1" showInputMessage="1" sqref="J6:J32" xr:uid="{B90C0950-D3FF-4B94-BE36-313BEF12D9AF}">
      <formula1>"①合宿,①練習会,②県外チーム招待,③トップコーチ招聘,④スポーツ教室,⑤指導者養成"</formula1>
    </dataValidation>
    <dataValidation type="list" allowBlank="1" showInputMessage="1" sqref="I6:I32" xr:uid="{E95E96C6-04E5-4B67-8FD9-3FA9BEED2061}">
      <formula1>"上旬,中旬,下旬,月間"</formula1>
    </dataValidation>
    <dataValidation type="whole" allowBlank="1" showInputMessage="1" showErrorMessage="1" errorTitle="無効な値" error="1～12までの整数を入力してください。" sqref="H6:H32" xr:uid="{BE17A343-966F-45A7-9B53-D6E1551FD464}">
      <formula1>1</formula1>
      <formula2>12</formula2>
    </dataValidation>
    <dataValidation type="list" imeMode="hiragana" allowBlank="1" sqref="U6:U32" xr:uid="{97A706B5-4FBA-434F-A071-0A213EA26545}">
      <formula1>"高校生,中学生,小学生,中・高,小・中,小・中・高"</formula1>
    </dataValidation>
    <dataValidation type="list" allowBlank="1" showInputMessage="1" showErrorMessage="1" prompt="プルダウンより選択" sqref="N2:P2" xr:uid="{EAD20CDE-FBFC-4FA9-B22F-B815D88A0E87}">
      <formula1>"成年男子,成年女子,成年男女,男子,女子,少年男子,少年女子,少年男女"</formula1>
    </dataValidation>
    <dataValidation type="list" allowBlank="1" showInputMessage="1" showErrorMessage="1" prompt="プルダウンより選択" sqref="N3:P3" xr:uid="{29BD325C-4F9B-4788-ADA3-BD5999D31801}">
      <formula1>"強化,育成,発掘"</formula1>
    </dataValidation>
  </dataValidations>
  <printOptions horizontalCentered="1"/>
  <pageMargins left="0.25" right="0.25" top="0.75" bottom="0.75" header="0.3" footer="0.3"/>
  <pageSetup paperSize="9" scale="77" orientation="landscape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より選択" xr:uid="{E25F73F0-453D-4C6B-93FB-3CC8F794B93F}">
          <x14:formula1>
            <xm:f>リスト!$B$3:$B$50</xm:f>
          </x14:formula1>
          <xm:sqref>I2:L2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20</vt:i4>
      </vt:variant>
    </vt:vector>
  </HeadingPairs>
  <TitlesOfParts>
    <vt:vector size="32" baseType="lpstr">
      <vt:lpstr>確認事項</vt:lpstr>
      <vt:lpstr>強化(成男)</vt:lpstr>
      <vt:lpstr>強化(成男女)</vt:lpstr>
      <vt:lpstr>強化（成女</vt:lpstr>
      <vt:lpstr>強化(少男)</vt:lpstr>
      <vt:lpstr>強化(少男女)</vt:lpstr>
      <vt:lpstr>強化(少女)</vt:lpstr>
      <vt:lpstr>育成(少男)</vt:lpstr>
      <vt:lpstr>育成(少男女）</vt:lpstr>
      <vt:lpstr>育成(少女)</vt:lpstr>
      <vt:lpstr>発掘(少男、少女、少男女)</vt:lpstr>
      <vt:lpstr>リスト</vt:lpstr>
      <vt:lpstr>'育成(少女)'!Print_Area</vt:lpstr>
      <vt:lpstr>'育成(少男)'!Print_Area</vt:lpstr>
      <vt:lpstr>'育成(少男女）'!Print_Area</vt:lpstr>
      <vt:lpstr>'強化(少女)'!Print_Area</vt:lpstr>
      <vt:lpstr>'強化(少男)'!Print_Area</vt:lpstr>
      <vt:lpstr>'強化(少男女)'!Print_Area</vt:lpstr>
      <vt:lpstr>'強化（成女'!Print_Area</vt:lpstr>
      <vt:lpstr>'強化(成男)'!Print_Area</vt:lpstr>
      <vt:lpstr>'強化(成男女)'!Print_Area</vt:lpstr>
      <vt:lpstr>'発掘(少男、少女、少男女)'!Print_Area</vt:lpstr>
      <vt:lpstr>'育成(少女)'!入力</vt:lpstr>
      <vt:lpstr>'育成(少男)'!入力</vt:lpstr>
      <vt:lpstr>'育成(少男女）'!入力</vt:lpstr>
      <vt:lpstr>'強化(少女)'!入力</vt:lpstr>
      <vt:lpstr>'強化(少男)'!入力</vt:lpstr>
      <vt:lpstr>'強化(少男女)'!入力</vt:lpstr>
      <vt:lpstr>'強化（成女'!入力</vt:lpstr>
      <vt:lpstr>'強化(成男女)'!入力</vt:lpstr>
      <vt:lpstr>'発掘(少男、少女、少男女)'!入力</vt:lpstr>
      <vt:lpstr>入力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広島県スポーツ協会</cp:lastModifiedBy>
  <cp:lastPrinted>2026-02-25T23:37:44Z</cp:lastPrinted>
  <dcterms:created xsi:type="dcterms:W3CDTF">2022-06-30T00:00:11Z</dcterms:created>
  <dcterms:modified xsi:type="dcterms:W3CDTF">2026-03-25T02:27:48Z</dcterms:modified>
</cp:coreProperties>
</file>